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<sst xmlns="http://schemas.openxmlformats.org/spreadsheetml/2006/main" count="1152" uniqueCount="369">
  <si>
    <t>Period</t>
  </si>
  <si>
    <t>Team</t>
  </si>
  <si>
    <t>Goal #</t>
  </si>
  <si>
    <t>Ast #</t>
  </si>
  <si>
    <t>Player #</t>
  </si>
  <si>
    <t>Offense</t>
  </si>
  <si>
    <t>1st</t>
  </si>
  <si>
    <t>2nd</t>
  </si>
  <si>
    <t>Scoring</t>
  </si>
  <si>
    <t>SCORING SUMMARY</t>
  </si>
  <si>
    <t>PENALTY SUMMARY</t>
  </si>
  <si>
    <t>Total</t>
  </si>
  <si>
    <t xml:space="preserve">Home team:  </t>
  </si>
  <si>
    <t>Start time of game:</t>
  </si>
  <si>
    <t>Date of game:</t>
  </si>
  <si>
    <t>OFBHL Official Score Sheet</t>
  </si>
  <si>
    <t>G</t>
  </si>
  <si>
    <t>A</t>
  </si>
  <si>
    <t>PIM</t>
  </si>
  <si>
    <t>Officials</t>
  </si>
  <si>
    <t>Stars:</t>
  </si>
  <si>
    <t>Visiting Team:</t>
  </si>
  <si>
    <t>Start</t>
  </si>
  <si>
    <t>Finish</t>
  </si>
  <si>
    <t>WHITE</t>
  </si>
  <si>
    <t>BLACK</t>
  </si>
  <si>
    <t>Bruce Boivin</t>
  </si>
  <si>
    <t>VISITOR</t>
  </si>
  <si>
    <t>HOME</t>
  </si>
  <si>
    <t>ML</t>
  </si>
  <si>
    <t>BB</t>
  </si>
  <si>
    <t>JM</t>
  </si>
  <si>
    <t>SM</t>
  </si>
  <si>
    <t>DP</t>
  </si>
  <si>
    <t>KB</t>
  </si>
  <si>
    <t>TA</t>
  </si>
  <si>
    <t>Tina Ash</t>
  </si>
  <si>
    <t>SPA</t>
  </si>
  <si>
    <t>Shots For</t>
  </si>
  <si>
    <t>Timeout Taken</t>
  </si>
  <si>
    <t>PPG / SHG / EN</t>
  </si>
  <si>
    <t>Shootout</t>
  </si>
  <si>
    <t>Spare</t>
  </si>
  <si>
    <t>S3*</t>
  </si>
  <si>
    <t>S4*</t>
  </si>
  <si>
    <t>S5*</t>
  </si>
  <si>
    <t>S6*</t>
  </si>
  <si>
    <t>S7*</t>
  </si>
  <si>
    <t>S8*</t>
  </si>
  <si>
    <t>GP Y/N</t>
  </si>
  <si>
    <t>SO</t>
  </si>
  <si>
    <t>MB</t>
  </si>
  <si>
    <t>PG</t>
  </si>
  <si>
    <t>Phil Graziadei</t>
  </si>
  <si>
    <t>FB</t>
  </si>
  <si>
    <t>Frank Blondeau</t>
  </si>
  <si>
    <t>S1</t>
  </si>
  <si>
    <t>S2</t>
  </si>
  <si>
    <t>Steven Toste</t>
  </si>
  <si>
    <t>S3</t>
  </si>
  <si>
    <t>S4</t>
  </si>
  <si>
    <t>S5</t>
  </si>
  <si>
    <t>S6</t>
  </si>
  <si>
    <t>S7</t>
  </si>
  <si>
    <t>S8</t>
  </si>
  <si>
    <t>YE</t>
  </si>
  <si>
    <t>Yan Elgin</t>
  </si>
  <si>
    <t>CB</t>
  </si>
  <si>
    <t>Space</t>
  </si>
  <si>
    <t>OT</t>
  </si>
  <si>
    <t>Peter Low</t>
  </si>
  <si>
    <t>CS</t>
  </si>
  <si>
    <t>Mona Le Blanc</t>
  </si>
  <si>
    <t>Chris Stott</t>
  </si>
  <si>
    <t>JR</t>
  </si>
  <si>
    <t>Cheryl Brekalo</t>
  </si>
  <si>
    <t>Mate Brekalo</t>
  </si>
  <si>
    <t>Ann Car</t>
  </si>
  <si>
    <t>BC</t>
  </si>
  <si>
    <t>Bernie Car</t>
  </si>
  <si>
    <t>LF</t>
  </si>
  <si>
    <t>Lynn Fournelle-Clare</t>
  </si>
  <si>
    <t>SA</t>
  </si>
  <si>
    <t>Steve Andrews</t>
  </si>
  <si>
    <t>DC</t>
  </si>
  <si>
    <t>Dale Cahoon</t>
  </si>
  <si>
    <t>MN</t>
  </si>
  <si>
    <t>Melissa Newhook</t>
  </si>
  <si>
    <t>Cindy Bertrand</t>
  </si>
  <si>
    <t>Don Prior</t>
  </si>
  <si>
    <t>Marc Laroche</t>
  </si>
  <si>
    <t>Devin McManus</t>
  </si>
  <si>
    <t>MS</t>
  </si>
  <si>
    <t>JS</t>
  </si>
  <si>
    <t>Jeff Squires</t>
  </si>
  <si>
    <t>Kelly Brant</t>
  </si>
  <si>
    <t>AM</t>
  </si>
  <si>
    <t>LR</t>
  </si>
  <si>
    <t>Laurie Reinhart</t>
  </si>
  <si>
    <t>FZ</t>
  </si>
  <si>
    <t>Frank Zic</t>
  </si>
  <si>
    <t>Brent Ferguson</t>
  </si>
  <si>
    <t>CF</t>
  </si>
  <si>
    <t>Chelsea Ferguson</t>
  </si>
  <si>
    <t>BM</t>
  </si>
  <si>
    <t>Jonathan Malloy</t>
  </si>
  <si>
    <t>Sean Malloy</t>
  </si>
  <si>
    <t>EB</t>
  </si>
  <si>
    <t>Eric Bekkers</t>
  </si>
  <si>
    <t>CR</t>
  </si>
  <si>
    <t>Craig Richer</t>
  </si>
  <si>
    <t>KR</t>
  </si>
  <si>
    <t>Kim Richer</t>
  </si>
  <si>
    <t>Melissa Blondeau</t>
  </si>
  <si>
    <t>JL</t>
  </si>
  <si>
    <t>Jean-Francois Labelle</t>
  </si>
  <si>
    <t>SW</t>
  </si>
  <si>
    <t>Shawn Weatherdon</t>
  </si>
  <si>
    <t>MC Chartrand</t>
  </si>
  <si>
    <t>Amanda Murray</t>
  </si>
  <si>
    <t>AS</t>
  </si>
  <si>
    <t>Andrew Stephens</t>
  </si>
  <si>
    <t>ST</t>
  </si>
  <si>
    <t>SB</t>
  </si>
  <si>
    <t>Dale Carlson</t>
  </si>
  <si>
    <t>RP</t>
  </si>
  <si>
    <t>Roxanne Pilon</t>
  </si>
  <si>
    <t>MP</t>
  </si>
  <si>
    <t>Matt Pineo</t>
  </si>
  <si>
    <t>Jason Reid</t>
  </si>
  <si>
    <t>LS</t>
  </si>
  <si>
    <t>Litharitza St-Jean</t>
  </si>
  <si>
    <t>Greg Patterson</t>
  </si>
  <si>
    <t>Christina Robillard</t>
  </si>
  <si>
    <t>SD</t>
  </si>
  <si>
    <t>Sophie Dagenais</t>
  </si>
  <si>
    <t>DM</t>
  </si>
  <si>
    <t>TO</t>
  </si>
  <si>
    <t>Teela O'Neill-Boivin</t>
  </si>
  <si>
    <t>KC</t>
  </si>
  <si>
    <t>Kelly Cameron</t>
  </si>
  <si>
    <t>LM</t>
  </si>
  <si>
    <t>Lorraine MacIntosh</t>
  </si>
  <si>
    <t>CT</t>
  </si>
  <si>
    <t>Caroline Tessier</t>
  </si>
  <si>
    <t>Justin Labrecque</t>
  </si>
  <si>
    <t>JG</t>
  </si>
  <si>
    <t>Jack Gould</t>
  </si>
  <si>
    <t>CO</t>
  </si>
  <si>
    <t>Christina Osborne</t>
  </si>
  <si>
    <t>Andrew Godin</t>
  </si>
  <si>
    <t>HB</t>
  </si>
  <si>
    <t>Helene Bourgeois</t>
  </si>
  <si>
    <t>VM</t>
  </si>
  <si>
    <t>Vanessa Miron</t>
  </si>
  <si>
    <t>Andre Monette</t>
  </si>
  <si>
    <t>NB</t>
  </si>
  <si>
    <t>Josianne Garneau</t>
  </si>
  <si>
    <t>Jeff Murphy</t>
  </si>
  <si>
    <t>JK</t>
  </si>
  <si>
    <t>Jennifer Kennedy</t>
  </si>
  <si>
    <t>Spencer McDonald</t>
  </si>
  <si>
    <t>Brock Murray</t>
  </si>
  <si>
    <t>FM</t>
  </si>
  <si>
    <t>Faith Murray</t>
  </si>
  <si>
    <t>BS</t>
  </si>
  <si>
    <t>Brad Smith</t>
  </si>
  <si>
    <t>Jason Fong</t>
  </si>
  <si>
    <t>Michel Blondeau</t>
  </si>
  <si>
    <t>Jason Kellar</t>
  </si>
  <si>
    <t>TS</t>
  </si>
  <si>
    <t>Ty St-Jean</t>
  </si>
  <si>
    <t>Pascal Ricard</t>
  </si>
  <si>
    <t>Stephanie Brunette-D</t>
  </si>
  <si>
    <t>RC</t>
  </si>
  <si>
    <t>Rachel Clermont</t>
  </si>
  <si>
    <t>AL</t>
  </si>
  <si>
    <t>Angie Lambrou</t>
  </si>
  <si>
    <t>SS</t>
  </si>
  <si>
    <t>Shaun Sullivan</t>
  </si>
  <si>
    <t>Jon McMaster</t>
  </si>
  <si>
    <t>GS</t>
  </si>
  <si>
    <t>Gisele Seguin</t>
  </si>
  <si>
    <t>Marc-Andre Lalonde</t>
  </si>
  <si>
    <t>NC</t>
  </si>
  <si>
    <t>Nevill Carney</t>
  </si>
  <si>
    <t>SF</t>
  </si>
  <si>
    <t>Sean Frewen</t>
  </si>
  <si>
    <t>Bradley McCarter</t>
  </si>
  <si>
    <t>Mike Stefanic</t>
  </si>
  <si>
    <t>Steve Quach</t>
  </si>
  <si>
    <t>DB</t>
  </si>
  <si>
    <t>Dan Ballem</t>
  </si>
  <si>
    <t>Martin Leury</t>
  </si>
  <si>
    <t>CM</t>
  </si>
  <si>
    <t>Christine Morris</t>
  </si>
  <si>
    <t>Colin Smith</t>
  </si>
  <si>
    <t>DS</t>
  </si>
  <si>
    <t>Denise Smith</t>
  </si>
  <si>
    <t>EM</t>
  </si>
  <si>
    <t>Eva Mathieu</t>
  </si>
  <si>
    <t>MZ</t>
  </si>
  <si>
    <t>Mike Zaborski</t>
  </si>
  <si>
    <t>SG</t>
  </si>
  <si>
    <t>Sylvain Guibord</t>
  </si>
  <si>
    <t>Mark Barrett</t>
  </si>
  <si>
    <t>Jason Muscant</t>
  </si>
  <si>
    <t>LP</t>
  </si>
  <si>
    <t>Larissa Patterson</t>
  </si>
  <si>
    <t>Cheryl Sevigny</t>
  </si>
  <si>
    <t>LV</t>
  </si>
  <si>
    <t>Lori Viau</t>
  </si>
  <si>
    <t>Sophia Weber</t>
  </si>
  <si>
    <t>SL</t>
  </si>
  <si>
    <t>High Maintenance</t>
  </si>
  <si>
    <t>Incredibulls</t>
  </si>
  <si>
    <t>GP</t>
  </si>
  <si>
    <t>Herb Beagan</t>
  </si>
  <si>
    <t>DL</t>
  </si>
  <si>
    <t>Danielle Leroux</t>
  </si>
  <si>
    <t>KW</t>
  </si>
  <si>
    <t>Katie Wright</t>
  </si>
  <si>
    <t>Full Tilt</t>
  </si>
  <si>
    <t>Big Bag of Nasty</t>
  </si>
  <si>
    <t>Stephanie Lui</t>
  </si>
  <si>
    <t>Stephane Portelance</t>
  </si>
  <si>
    <t>AB</t>
  </si>
  <si>
    <t>Adam Barrett</t>
  </si>
  <si>
    <t>ANC</t>
  </si>
  <si>
    <t>ASC</t>
  </si>
  <si>
    <t>Ashley Clow</t>
  </si>
  <si>
    <t>MC's Hammers</t>
  </si>
  <si>
    <t>Over Medicated</t>
  </si>
  <si>
    <t>VB</t>
  </si>
  <si>
    <t>Vikki Blair</t>
  </si>
  <si>
    <t>DH</t>
  </si>
  <si>
    <t>Darren Hayes</t>
  </si>
  <si>
    <t>Legally Blondeau</t>
  </si>
  <si>
    <t>Frew Fighters</t>
  </si>
  <si>
    <t>Daniel Blondeau</t>
  </si>
  <si>
    <t>IB</t>
  </si>
  <si>
    <t>Isabelle Blondeau</t>
  </si>
  <si>
    <t>PB</t>
  </si>
  <si>
    <t>Patricia Bond</t>
  </si>
  <si>
    <t>Alex Brunette-D</t>
  </si>
  <si>
    <t>RR</t>
  </si>
  <si>
    <t>Russ Roelink</t>
  </si>
  <si>
    <t>Russell Latham</t>
  </si>
  <si>
    <t>Sara Bruce</t>
  </si>
  <si>
    <t>PF</t>
  </si>
  <si>
    <t>Pat Fynn</t>
  </si>
  <si>
    <t>Final Countdown</t>
  </si>
  <si>
    <t>Mystery Machine</t>
  </si>
  <si>
    <t>JLG</t>
  </si>
  <si>
    <t>Jean-Luc Garneau</t>
  </si>
  <si>
    <t>JOG</t>
  </si>
  <si>
    <t>KT</t>
  </si>
  <si>
    <t>Kiyomi Takahara</t>
  </si>
  <si>
    <t>Mitch's Bitches</t>
  </si>
  <si>
    <t>MEB</t>
  </si>
  <si>
    <t>MIB</t>
  </si>
  <si>
    <t>Rosalie Cross</t>
  </si>
  <si>
    <t>AT</t>
  </si>
  <si>
    <t>Amanda Tompkins</t>
  </si>
  <si>
    <t>Litt the Lamp</t>
  </si>
  <si>
    <t>French Toste</t>
  </si>
  <si>
    <t>Nathalie Blondeau</t>
  </si>
  <si>
    <t>Murica, F&amp;ck Ya!!!</t>
  </si>
  <si>
    <t>Doug</t>
  </si>
  <si>
    <t>CRAIG</t>
  </si>
  <si>
    <t>Y</t>
  </si>
  <si>
    <t>N</t>
  </si>
  <si>
    <t>TOSTE</t>
  </si>
  <si>
    <t>1</t>
  </si>
  <si>
    <t>15:34</t>
  </si>
  <si>
    <t>14:02</t>
  </si>
  <si>
    <t>6:21</t>
  </si>
  <si>
    <t>2</t>
  </si>
  <si>
    <t>14:00</t>
  </si>
  <si>
    <t>6:23</t>
  </si>
  <si>
    <t>1:16</t>
  </si>
  <si>
    <t>HERB BEAGAN</t>
  </si>
  <si>
    <t>PHIL GRAZIADEI</t>
  </si>
  <si>
    <t>17:21</t>
  </si>
  <si>
    <t>13:00</t>
  </si>
  <si>
    <t>11:45</t>
  </si>
  <si>
    <t>8:34</t>
  </si>
  <si>
    <t>6:48</t>
  </si>
  <si>
    <t>12:12</t>
  </si>
  <si>
    <t>11:21</t>
  </si>
  <si>
    <t>0:38</t>
  </si>
  <si>
    <t>HS</t>
  </si>
  <si>
    <t>18:07</t>
  </si>
  <si>
    <t>SQUIRES</t>
  </si>
  <si>
    <t>16:07</t>
  </si>
  <si>
    <t>15:45</t>
  </si>
  <si>
    <t>SEAN FREWEN</t>
  </si>
  <si>
    <t>JEFF SQUIRES</t>
  </si>
  <si>
    <t>RUSSELL LATHAM</t>
  </si>
  <si>
    <t>10:45</t>
  </si>
  <si>
    <t>8:42</t>
  </si>
  <si>
    <t>5:12</t>
  </si>
  <si>
    <t>12:00</t>
  </si>
  <si>
    <t>5:55</t>
  </si>
  <si>
    <t>4:22</t>
  </si>
  <si>
    <t>1:21</t>
  </si>
  <si>
    <t>0:39</t>
  </si>
  <si>
    <t>9:21</t>
  </si>
  <si>
    <t>9:07</t>
  </si>
  <si>
    <t>5:49</t>
  </si>
  <si>
    <t>13:16</t>
  </si>
  <si>
    <t>10:12</t>
  </si>
  <si>
    <t>2:59</t>
  </si>
  <si>
    <t>2:35</t>
  </si>
  <si>
    <t>0:35</t>
  </si>
  <si>
    <t>TR</t>
  </si>
  <si>
    <t>17:22</t>
  </si>
  <si>
    <t>1 PPG</t>
  </si>
  <si>
    <t>15:55</t>
  </si>
  <si>
    <t>14:14</t>
  </si>
  <si>
    <t>12:21</t>
  </si>
  <si>
    <t>4:44</t>
  </si>
  <si>
    <t>14:44</t>
  </si>
  <si>
    <t>12:44</t>
  </si>
  <si>
    <t>9:55</t>
  </si>
  <si>
    <t>4:53</t>
  </si>
  <si>
    <t>7:55</t>
  </si>
  <si>
    <t>2:53</t>
  </si>
  <si>
    <t>2 ENG</t>
  </si>
  <si>
    <t>0:17</t>
  </si>
  <si>
    <t>18:00</t>
  </si>
  <si>
    <t>16:56</t>
  </si>
  <si>
    <t>15:10</t>
  </si>
  <si>
    <t>15:00</t>
  </si>
  <si>
    <t>0:55</t>
  </si>
  <si>
    <t>3:58</t>
  </si>
  <si>
    <t>1:44</t>
  </si>
  <si>
    <t>1 SHG</t>
  </si>
  <si>
    <t>0:31</t>
  </si>
  <si>
    <t>19:44</t>
  </si>
  <si>
    <t>9:54</t>
  </si>
  <si>
    <t>0:21</t>
  </si>
  <si>
    <t>16:54</t>
  </si>
  <si>
    <t>1:00</t>
  </si>
  <si>
    <t>19:00</t>
  </si>
  <si>
    <t>13:22</t>
  </si>
  <si>
    <t>9:49</t>
  </si>
  <si>
    <t>4:32</t>
  </si>
  <si>
    <t>HLD</t>
  </si>
  <si>
    <t>2:37</t>
  </si>
  <si>
    <t>11:22</t>
  </si>
  <si>
    <t>0:37</t>
  </si>
  <si>
    <t>DON PRIOR</t>
  </si>
  <si>
    <t>1 GWG</t>
  </si>
  <si>
    <t>STEPHANIE LUI</t>
  </si>
  <si>
    <t>JASON KELLAR</t>
  </si>
  <si>
    <t>NEVILL CARNEY</t>
  </si>
  <si>
    <t>PASCAL</t>
  </si>
  <si>
    <t>KELLY BRANT</t>
  </si>
  <si>
    <t>MC CHARTRAND</t>
  </si>
  <si>
    <t>2 GWG</t>
  </si>
  <si>
    <t>MARC-ANDRE LALONDE</t>
  </si>
  <si>
    <t>DANIEL BLONDEAU</t>
  </si>
  <si>
    <t>GISELE SEGUIN</t>
  </si>
  <si>
    <t>SHAWN WEATHERDON</t>
  </si>
  <si>
    <t>SPENCER McDONALD</t>
  </si>
  <si>
    <t>MICHEL BLONDEAU</t>
  </si>
  <si>
    <t>JUSTIN LABRECQUE</t>
  </si>
  <si>
    <t>MELISSA NEWHOOK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</si>
</sst>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[$€-1];[Red]\-#,##0\ [$€-1]"/>
  </numFmts>
  <fonts count="45">
    <font>
      <sz val="10"/>
      <name val="Bookman Old Style"/>
      <family val="0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b/>
      <sz val="21"/>
      <name val="Bookman Old Style"/>
      <family val="1"/>
    </font>
    <font>
      <b/>
      <sz val="18"/>
      <name val="Bookman Old Style"/>
      <family val="1"/>
    </font>
    <font>
      <b/>
      <sz val="19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0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20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20" fontId="1" fillId="0" borderId="1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33" borderId="1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1"/>
  <sheetViews>
    <sheetView tabSelected="1" zoomScalePageLayoutView="0" workbookViewId="0" topLeftCell="A7">
      <selection activeCell="E29" sqref="E29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6.253906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232</v>
      </c>
      <c r="D2" s="5"/>
      <c r="E2" s="5"/>
    </row>
    <row r="3" spans="1:5" ht="17.25" customHeight="1">
      <c r="A3" s="6" t="s">
        <v>12</v>
      </c>
      <c r="B3" s="5"/>
      <c r="C3" s="46" t="s">
        <v>215</v>
      </c>
      <c r="D3" s="6"/>
      <c r="E3" s="5"/>
    </row>
    <row r="4" spans="1:12" ht="17.25" customHeight="1">
      <c r="A4" s="6" t="s">
        <v>13</v>
      </c>
      <c r="B4" s="6"/>
      <c r="C4" s="7">
        <v>0.34027777777777773</v>
      </c>
      <c r="D4" s="6"/>
      <c r="E4" s="6"/>
      <c r="I4" s="44"/>
      <c r="J4" s="23"/>
      <c r="L4" s="20"/>
    </row>
    <row r="5" spans="1:5" ht="17.25" customHeight="1">
      <c r="A5" s="6" t="s">
        <v>14</v>
      </c>
      <c r="B5" s="6"/>
      <c r="C5" s="6">
        <v>28</v>
      </c>
      <c r="D5" s="6">
        <v>10</v>
      </c>
      <c r="E5" s="6">
        <v>2018</v>
      </c>
    </row>
    <row r="6" spans="1:5" ht="17.25" customHeight="1">
      <c r="A6" s="3" t="s">
        <v>19</v>
      </c>
      <c r="C6" s="47" t="s">
        <v>268</v>
      </c>
      <c r="D6" s="47"/>
      <c r="E6" s="47" t="s">
        <v>269</v>
      </c>
    </row>
    <row r="7" ht="6" customHeight="1">
      <c r="K7" s="45"/>
    </row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101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217</v>
      </c>
      <c r="J10" s="8" t="s">
        <v>270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69</v>
      </c>
      <c r="S10" s="12" t="s">
        <v>11</v>
      </c>
    </row>
    <row r="11" spans="1:19" ht="12.75" customHeight="1">
      <c r="A11" s="48" t="s">
        <v>35</v>
      </c>
      <c r="B11" s="49" t="s">
        <v>36</v>
      </c>
      <c r="C11" s="50" t="s">
        <v>270</v>
      </c>
      <c r="D11" s="8">
        <f>SUMPRODUCT(($C$24:$C$48=$A11)*($B$24:$B$48=C8))</f>
        <v>0</v>
      </c>
      <c r="E11" s="8">
        <f>SUMPRODUCT(($D$24:$D$48=$A11)*($B$24:$B$48=C8))+SUMPRODUCT(($E$24:$E$48=$A11)*($B$24:$B$48=C8))</f>
        <v>1</v>
      </c>
      <c r="F11" s="8">
        <f t="shared" si="0"/>
        <v>0</v>
      </c>
      <c r="H11" s="48" t="s">
        <v>52</v>
      </c>
      <c r="I11" s="49" t="s">
        <v>53</v>
      </c>
      <c r="J11" s="8" t="s">
        <v>270</v>
      </c>
      <c r="K11" s="8">
        <f>SUMPRODUCT(($C$24:$C$48=$H11)*($B$24:$B$48=K8))</f>
        <v>2</v>
      </c>
      <c r="L11" s="8">
        <f>SUMPRODUCT(($D$24:$D$48=$H11)*($B$24:$B$48=K8))+SUMPRODUCT(($E$24:$E$48=$H11)*($B$24:$B$48=K8))</f>
        <v>0</v>
      </c>
      <c r="M11" s="8">
        <f t="shared" si="1"/>
        <v>0</v>
      </c>
      <c r="O11" s="8" t="str">
        <f>C8</f>
        <v>WHITE</v>
      </c>
      <c r="P11" s="8">
        <f>_xlfn.COUNTIFS(B24:B48,C8,A24:A48,"1*")</f>
        <v>0</v>
      </c>
      <c r="Q11" s="8">
        <f>_xlfn.COUNTIFS(B24:B48,C8,A24:A48,"2*")</f>
        <v>2</v>
      </c>
      <c r="R11" s="36">
        <v>0</v>
      </c>
      <c r="S11" s="8">
        <f>P11+Q11+R11</f>
        <v>2</v>
      </c>
    </row>
    <row r="12" spans="1:19" ht="12.75" customHeight="1">
      <c r="A12" s="48" t="s">
        <v>102</v>
      </c>
      <c r="B12" s="49" t="s">
        <v>103</v>
      </c>
      <c r="C12" s="50" t="s">
        <v>270</v>
      </c>
      <c r="D12" s="8">
        <f>SUMPRODUCT(($C$24:$C$48=$A12)*($B$24:$B$48=C8))</f>
        <v>1</v>
      </c>
      <c r="E12" s="8">
        <f>SUMPRODUCT(($D$24:$D$48=$A12)*($B$24:$B$48=C8))+SUMPRODUCT(($E$24:$E$48=$A12)*($B$24:$B$48=C8))</f>
        <v>1</v>
      </c>
      <c r="F12" s="8">
        <f t="shared" si="0"/>
        <v>0</v>
      </c>
      <c r="H12" s="48" t="s">
        <v>67</v>
      </c>
      <c r="I12" s="49" t="s">
        <v>75</v>
      </c>
      <c r="J12" s="8" t="s">
        <v>271</v>
      </c>
      <c r="K12" s="8">
        <f>SUMPRODUCT(($C$24:$C$48=$H12)*($B$24:$B$48=K8))</f>
        <v>0</v>
      </c>
      <c r="L12" s="8">
        <f>SUMPRODUCT(($D$24:$D$48=$H12)*($B$24:$B$48=K8))+SUMPRODUCT(($E$24:$E$48=$H12)*($B$24:$B$48=K8))</f>
        <v>0</v>
      </c>
      <c r="M12" s="8">
        <f t="shared" si="1"/>
        <v>0</v>
      </c>
      <c r="O12" s="8" t="str">
        <f>K8</f>
        <v>BLACK</v>
      </c>
      <c r="P12" s="8">
        <f>_xlfn.COUNTIFS(B24:B48,K8,A24:A48,"1*")</f>
        <v>3</v>
      </c>
      <c r="Q12" s="8">
        <f>_xlfn.COUNTIFS(B24:B48,K8,A24:A48,"2*")</f>
        <v>1</v>
      </c>
      <c r="R12" s="36">
        <v>0</v>
      </c>
      <c r="S12" s="8">
        <f>P12+Q12+R12</f>
        <v>4</v>
      </c>
    </row>
    <row r="13" spans="1:13" ht="12.75" customHeight="1">
      <c r="A13" s="48" t="s">
        <v>235</v>
      </c>
      <c r="B13" s="49" t="s">
        <v>236</v>
      </c>
      <c r="C13" s="50" t="s">
        <v>271</v>
      </c>
      <c r="D13" s="8">
        <f>SUMPRODUCT(($C$24:$C$48=$A13)*($B$24:$B$48=C8))</f>
        <v>0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51</v>
      </c>
      <c r="I13" s="49" t="s">
        <v>76</v>
      </c>
      <c r="J13" s="8" t="s">
        <v>271</v>
      </c>
      <c r="K13" s="8">
        <f>SUMPRODUCT(($C$24:$C$48=$H13)*($B$24:$B$48=K8))</f>
        <v>0</v>
      </c>
      <c r="L13" s="8">
        <f>SUMPRODUCT(($D$24:$D$48=$H13)*($B$24:$B$48=K8))+SUMPRODUCT(($E$24:$E$48=$H13)*($B$24:$B$48=K8))</f>
        <v>0</v>
      </c>
      <c r="M13" s="8">
        <f t="shared" si="1"/>
        <v>0</v>
      </c>
    </row>
    <row r="14" spans="1:13" ht="12.75" customHeight="1">
      <c r="A14" s="48" t="s">
        <v>29</v>
      </c>
      <c r="B14" s="49" t="s">
        <v>72</v>
      </c>
      <c r="C14" s="50" t="s">
        <v>270</v>
      </c>
      <c r="D14" s="8">
        <f>SUMPRODUCT(($C$24:$C$48=$A14)*($B$24:$B$48=C8))</f>
        <v>0</v>
      </c>
      <c r="E14" s="8">
        <f>SUMPRODUCT(($D$24:$D$48=$A14)*($B$24:$B$48=C8))+SUMPRODUCT(($E$24:$E$48=$A14)*($B$24:$B$48=C8))</f>
        <v>0</v>
      </c>
      <c r="F14" s="8">
        <f t="shared" si="0"/>
        <v>0</v>
      </c>
      <c r="H14" s="48" t="s">
        <v>203</v>
      </c>
      <c r="I14" s="49" t="s">
        <v>204</v>
      </c>
      <c r="J14" s="8" t="s">
        <v>270</v>
      </c>
      <c r="K14" s="8">
        <f>SUMPRODUCT(($C$24:$C$48=$H14)*($B$24:$B$48=K8))</f>
        <v>0</v>
      </c>
      <c r="L14" s="8">
        <f>SUMPRODUCT(($D$24:$D$48=$H14)*($B$24:$B$48=K8))+SUMPRODUCT(($E$24:$E$48=$H14)*($B$24:$B$48=K8))</f>
        <v>2</v>
      </c>
      <c r="M14" s="8">
        <f t="shared" si="1"/>
        <v>0</v>
      </c>
    </row>
    <row r="15" spans="1:19" ht="12.75" customHeight="1">
      <c r="A15" s="48" t="s">
        <v>31</v>
      </c>
      <c r="B15" s="49" t="s">
        <v>105</v>
      </c>
      <c r="C15" s="50" t="s">
        <v>270</v>
      </c>
      <c r="D15" s="8">
        <f>SUMPRODUCT(($C$24:$C$48=$A15)*($B$24:$B$48=C8))</f>
        <v>0</v>
      </c>
      <c r="E15" s="8">
        <f>SUMPRODUCT(($D$24:$D$48=$A15)*($B$24:$B$48=C8))+SUMPRODUCT(($E$24:$E$48=$A15)*($B$24:$B$48=C8))</f>
        <v>0</v>
      </c>
      <c r="F15" s="8">
        <f t="shared" si="0"/>
        <v>0</v>
      </c>
      <c r="H15" s="48" t="s">
        <v>218</v>
      </c>
      <c r="I15" s="49" t="s">
        <v>219</v>
      </c>
      <c r="J15" s="8" t="s">
        <v>270</v>
      </c>
      <c r="K15" s="8">
        <f>SUMPRODUCT(($C$24:$C$48=$H15)*($B$24:$B$48=K8))</f>
        <v>1</v>
      </c>
      <c r="L15" s="8">
        <f>SUMPRODUCT(($D$24:$D$48=$H15)*($B$24:$B$48=K8))+SUMPRODUCT(($E$24:$E$48=$H15)*($B$24:$B$48=K8))</f>
        <v>1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32</v>
      </c>
      <c r="B16" s="49" t="s">
        <v>106</v>
      </c>
      <c r="C16" s="50" t="s">
        <v>270</v>
      </c>
      <c r="D16" s="8">
        <f>SUMPRODUCT(($C$24:$C$48=$A16)*($B$24:$B$48=C8))</f>
        <v>0</v>
      </c>
      <c r="E16" s="8">
        <f>SUMPRODUCT(($D$24:$D$48=$A16)*($B$24:$B$48=C8))+SUMPRODUCT(($E$24:$E$48=$A16)*($B$24:$B$48=C8))</f>
        <v>1</v>
      </c>
      <c r="F16" s="8">
        <f t="shared" si="0"/>
        <v>0</v>
      </c>
      <c r="H16" s="48" t="s">
        <v>153</v>
      </c>
      <c r="I16" s="49" t="s">
        <v>154</v>
      </c>
      <c r="J16" s="8" t="s">
        <v>270</v>
      </c>
      <c r="K16" s="8">
        <f>SUMPRODUCT(($C$24:$C$48=$H16)*($B$24:$B$48=K8))</f>
        <v>0</v>
      </c>
      <c r="L16" s="8">
        <f>SUMPRODUCT(($D$24:$D$48=$H16)*($B$24:$B$48=K8))+SUMPRODUCT(($E$24:$E$48=$H16)*($B$24:$B$48=K8))</f>
        <v>0</v>
      </c>
      <c r="M16" s="8">
        <f t="shared" si="1"/>
        <v>0</v>
      </c>
      <c r="O16" s="13" t="str">
        <f>C8</f>
        <v>WHITE</v>
      </c>
      <c r="P16" s="50">
        <v>18</v>
      </c>
      <c r="Q16" s="50">
        <v>30</v>
      </c>
      <c r="R16" s="8">
        <f>P16+Q16+S16</f>
        <v>48</v>
      </c>
      <c r="S16" s="36">
        <v>0</v>
      </c>
    </row>
    <row r="17" spans="1:19" ht="12.75" customHeight="1">
      <c r="A17" s="48" t="s">
        <v>33</v>
      </c>
      <c r="B17" s="49" t="s">
        <v>89</v>
      </c>
      <c r="C17" s="50" t="s">
        <v>270</v>
      </c>
      <c r="D17" s="8">
        <f>SUMPRODUCT(($C$24:$C$48=$A17)*($B$24:$B$48=C8))</f>
        <v>1</v>
      </c>
      <c r="E17" s="8">
        <f>SUMPRODUCT(($D$24:$D$48=$A17)*($B$24:$B$48=C8))+SUMPRODUCT(($E$24:$E$48=$A17)*($B$24:$B$48=C8))</f>
        <v>1</v>
      </c>
      <c r="F17" s="8">
        <f t="shared" si="0"/>
        <v>0</v>
      </c>
      <c r="H17" s="48" t="s">
        <v>96</v>
      </c>
      <c r="I17" s="49" t="s">
        <v>155</v>
      </c>
      <c r="J17" s="8" t="s">
        <v>270</v>
      </c>
      <c r="K17" s="8">
        <f>SUMPRODUCT(($C$24:$C$48=$H17)*($B$24:$B$48=K8))</f>
        <v>0</v>
      </c>
      <c r="L17" s="8">
        <f>SUMPRODUCT(($D$24:$D$48=$H17)*($B$24:$B$48=K8))+SUMPRODUCT(($E$24:$E$48=$H17)*($B$24:$B$48=K8))</f>
        <v>3</v>
      </c>
      <c r="M17" s="8">
        <f t="shared" si="1"/>
        <v>0</v>
      </c>
      <c r="O17" s="13" t="str">
        <f>K8</f>
        <v>BLACK</v>
      </c>
      <c r="P17" s="50">
        <v>15</v>
      </c>
      <c r="Q17" s="50">
        <v>16</v>
      </c>
      <c r="R17" s="8">
        <f>P17+Q17+S17</f>
        <v>31</v>
      </c>
      <c r="S17" s="36">
        <v>0</v>
      </c>
    </row>
    <row r="18" spans="1:13" ht="12.75" customHeight="1">
      <c r="A18" s="48" t="s">
        <v>71</v>
      </c>
      <c r="B18" s="49" t="s">
        <v>209</v>
      </c>
      <c r="C18" s="50" t="s">
        <v>270</v>
      </c>
      <c r="D18" s="8">
        <f>SUMPRODUCT(($C$24:$C$48=$A18)*($B$24:$B$48=C8))</f>
        <v>0</v>
      </c>
      <c r="E18" s="8">
        <f>SUMPRODUCT(($D$24:$D$48=$A18)*($B$24:$B$48=C8))+SUMPRODUCT(($E$24:$E$48=$A18)*($B$24:$B$48=C8))</f>
        <v>0</v>
      </c>
      <c r="F18" s="8">
        <f t="shared" si="0"/>
        <v>0</v>
      </c>
      <c r="H18" s="48" t="s">
        <v>220</v>
      </c>
      <c r="I18" s="49" t="s">
        <v>221</v>
      </c>
      <c r="J18" s="8" t="s">
        <v>271</v>
      </c>
      <c r="K18" s="8">
        <f>SUMPRODUCT(($C$24:$C$48=$H18)*($B$24:$B$48=K8))</f>
        <v>0</v>
      </c>
      <c r="L18" s="8">
        <f>SUMPRODUCT(($D$24:$D$48=$H18)*($B$24:$B$48=K8))+SUMPRODUCT(($E$24:$E$48=$H18)*($B$24:$B$48=K8))</f>
        <v>0</v>
      </c>
      <c r="M18" s="8">
        <f t="shared" si="1"/>
        <v>0</v>
      </c>
    </row>
    <row r="19" spans="1:15" ht="12.75" customHeight="1">
      <c r="A19" s="24"/>
      <c r="B19" s="1"/>
      <c r="C19" s="8"/>
      <c r="D19" s="8"/>
      <c r="E19" s="8"/>
      <c r="F19" s="8"/>
      <c r="H19" s="10"/>
      <c r="I19" s="8"/>
      <c r="J19" s="8"/>
      <c r="K19" s="8"/>
      <c r="L19" s="8"/>
      <c r="M19" s="8"/>
      <c r="O19" s="3" t="s">
        <v>39</v>
      </c>
    </row>
    <row r="20" spans="1:16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/>
    </row>
    <row r="21" spans="1:16" ht="12.75" customHeight="1">
      <c r="A21" s="8"/>
      <c r="B21" s="8"/>
      <c r="C21" s="8"/>
      <c r="D21" s="8"/>
      <c r="E21" s="8"/>
      <c r="F21" s="8"/>
      <c r="H21" s="8"/>
      <c r="I21" s="8"/>
      <c r="J21" s="8"/>
      <c r="K21" s="8"/>
      <c r="L21" s="8"/>
      <c r="M21" s="8"/>
      <c r="O21" s="8" t="str">
        <f>K8</f>
        <v>BLACK</v>
      </c>
      <c r="P21" s="2">
        <v>0.46388888888888885</v>
      </c>
    </row>
    <row r="22" spans="1:13" ht="1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</row>
    <row r="23" spans="1:16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3"/>
    </row>
    <row r="24" spans="1:23" ht="13.5" customHeight="1">
      <c r="A24" s="51" t="s">
        <v>273</v>
      </c>
      <c r="B24" s="51" t="s">
        <v>25</v>
      </c>
      <c r="C24" s="51" t="s">
        <v>218</v>
      </c>
      <c r="D24" s="51" t="s">
        <v>96</v>
      </c>
      <c r="E24" s="51" t="s">
        <v>203</v>
      </c>
      <c r="F24" s="51" t="s">
        <v>274</v>
      </c>
      <c r="G24" s="39"/>
      <c r="H24" s="38"/>
      <c r="I24" s="38"/>
      <c r="J24" s="38"/>
      <c r="K24" s="38"/>
      <c r="L24" s="38"/>
      <c r="M24" s="38"/>
      <c r="O24" s="3" t="s">
        <v>41</v>
      </c>
      <c r="P24" s="11" t="s">
        <v>56</v>
      </c>
      <c r="Q24" s="11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273</v>
      </c>
      <c r="B25" s="51" t="s">
        <v>25</v>
      </c>
      <c r="C25" s="51" t="s">
        <v>52</v>
      </c>
      <c r="D25" s="51" t="s">
        <v>218</v>
      </c>
      <c r="E25" s="51" t="s">
        <v>203</v>
      </c>
      <c r="F25" s="51" t="s">
        <v>275</v>
      </c>
      <c r="G25" s="39"/>
      <c r="H25" s="38"/>
      <c r="I25" s="38"/>
      <c r="J25" s="38"/>
      <c r="K25" s="38"/>
      <c r="L25" s="38"/>
      <c r="M25" s="38"/>
      <c r="O25" s="8" t="str">
        <f>C8</f>
        <v>WHITE</v>
      </c>
      <c r="P25" s="8"/>
      <c r="Q25" s="8"/>
      <c r="R25" s="8"/>
      <c r="S25" s="8"/>
      <c r="T25" s="8"/>
      <c r="U25" s="8"/>
      <c r="V25" s="8"/>
      <c r="W25" s="8"/>
    </row>
    <row r="26" spans="1:23" ht="13.5" customHeight="1">
      <c r="A26" s="51" t="s">
        <v>353</v>
      </c>
      <c r="B26" s="51" t="s">
        <v>25</v>
      </c>
      <c r="C26" s="51" t="s">
        <v>52</v>
      </c>
      <c r="D26" s="51" t="s">
        <v>96</v>
      </c>
      <c r="E26" s="51"/>
      <c r="F26" s="51" t="s">
        <v>276</v>
      </c>
      <c r="G26" s="39"/>
      <c r="H26" s="38"/>
      <c r="I26" s="38"/>
      <c r="J26" s="38"/>
      <c r="K26" s="38"/>
      <c r="L26" s="38"/>
      <c r="M26" s="38"/>
      <c r="O26" s="8" t="str">
        <f>K8</f>
        <v>BLACK</v>
      </c>
      <c r="P26" s="8"/>
      <c r="Q26" s="8"/>
      <c r="R26" s="8"/>
      <c r="S26" s="8"/>
      <c r="T26" s="8"/>
      <c r="U26" s="8"/>
      <c r="V26" s="8"/>
      <c r="W26" s="8"/>
    </row>
    <row r="27" spans="1:13" ht="13.5" customHeight="1">
      <c r="A27" s="51" t="s">
        <v>277</v>
      </c>
      <c r="B27" s="51" t="s">
        <v>24</v>
      </c>
      <c r="C27" s="51" t="s">
        <v>102</v>
      </c>
      <c r="D27" s="51" t="s">
        <v>33</v>
      </c>
      <c r="E27" s="51" t="s">
        <v>35</v>
      </c>
      <c r="F27" s="51" t="s">
        <v>278</v>
      </c>
      <c r="G27" s="39"/>
      <c r="H27" s="38"/>
      <c r="I27" s="38"/>
      <c r="J27" s="38"/>
      <c r="K27" s="38"/>
      <c r="L27" s="38"/>
      <c r="M27" s="38"/>
    </row>
    <row r="28" spans="1:15" ht="13.5" customHeight="1">
      <c r="A28" s="51" t="s">
        <v>277</v>
      </c>
      <c r="B28" s="51" t="s">
        <v>25</v>
      </c>
      <c r="C28" s="51" t="s">
        <v>37</v>
      </c>
      <c r="D28" s="51" t="s">
        <v>96</v>
      </c>
      <c r="E28" s="51"/>
      <c r="F28" s="51" t="s">
        <v>279</v>
      </c>
      <c r="G28" s="39"/>
      <c r="H28" s="38"/>
      <c r="I28" s="38"/>
      <c r="J28" s="38"/>
      <c r="K28" s="38"/>
      <c r="L28" s="38"/>
      <c r="M28" s="38"/>
      <c r="O28" s="3" t="s">
        <v>20</v>
      </c>
    </row>
    <row r="29" spans="1:16" ht="13.5" customHeight="1">
      <c r="A29" s="38" t="s">
        <v>277</v>
      </c>
      <c r="B29" s="38" t="s">
        <v>24</v>
      </c>
      <c r="C29" s="38" t="s">
        <v>33</v>
      </c>
      <c r="D29" s="38" t="s">
        <v>102</v>
      </c>
      <c r="E29" s="40" t="s">
        <v>32</v>
      </c>
      <c r="F29" s="38" t="s">
        <v>280</v>
      </c>
      <c r="G29" s="39"/>
      <c r="H29" s="38"/>
      <c r="I29" s="38"/>
      <c r="J29" s="38"/>
      <c r="K29" s="38"/>
      <c r="L29" s="38"/>
      <c r="M29" s="38"/>
      <c r="O29" s="3">
        <v>1</v>
      </c>
      <c r="P29" s="47" t="s">
        <v>281</v>
      </c>
    </row>
    <row r="30" spans="1:16" ht="13.5" customHeight="1">
      <c r="A30" s="38"/>
      <c r="B30" s="38"/>
      <c r="C30" s="38"/>
      <c r="D30" s="38"/>
      <c r="E30" s="38"/>
      <c r="F30" s="38"/>
      <c r="G30" s="39"/>
      <c r="H30" s="38"/>
      <c r="I30" s="38"/>
      <c r="J30" s="38"/>
      <c r="K30" s="38"/>
      <c r="L30" s="38"/>
      <c r="M30" s="38"/>
      <c r="O30" s="3">
        <v>2</v>
      </c>
      <c r="P30" s="47" t="s">
        <v>282</v>
      </c>
    </row>
    <row r="31" spans="1:16" ht="13.5" customHeight="1">
      <c r="A31" s="38"/>
      <c r="B31" s="38"/>
      <c r="C31" s="38"/>
      <c r="D31" s="38"/>
      <c r="E31" s="38"/>
      <c r="F31" s="38"/>
      <c r="G31" s="39"/>
      <c r="H31" s="38"/>
      <c r="I31" s="38"/>
      <c r="J31" s="38"/>
      <c r="K31" s="38"/>
      <c r="L31" s="38"/>
      <c r="M31" s="38"/>
      <c r="O31" s="3">
        <v>3</v>
      </c>
      <c r="P31" s="47" t="s">
        <v>352</v>
      </c>
    </row>
    <row r="32" spans="1:13" ht="13.5" customHeight="1">
      <c r="A32" s="38"/>
      <c r="B32" s="38"/>
      <c r="C32" s="38"/>
      <c r="D32" s="38"/>
      <c r="E32" s="38"/>
      <c r="F32" s="38"/>
      <c r="G32" s="39"/>
      <c r="H32" s="38"/>
      <c r="I32" s="38"/>
      <c r="J32" s="38"/>
      <c r="K32" s="38"/>
      <c r="L32" s="38"/>
      <c r="M32" s="38"/>
    </row>
    <row r="33" spans="1:13" ht="13.5" customHeight="1">
      <c r="A33" s="38"/>
      <c r="B33" s="38"/>
      <c r="C33" s="38"/>
      <c r="D33" s="38"/>
      <c r="E33" s="38"/>
      <c r="F33" s="38"/>
      <c r="G33" s="39"/>
      <c r="H33" s="38"/>
      <c r="I33" s="38"/>
      <c r="J33" s="38"/>
      <c r="K33" s="38"/>
      <c r="L33" s="38"/>
      <c r="M33" s="38"/>
    </row>
    <row r="34" spans="1:13" ht="13.5" customHeight="1">
      <c r="A34" s="38"/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38"/>
      <c r="M34" s="38"/>
    </row>
    <row r="35" spans="1:13" ht="13.5" customHeight="1">
      <c r="A35" s="38"/>
      <c r="B35" s="38"/>
      <c r="C35" s="38"/>
      <c r="D35" s="38"/>
      <c r="E35" s="38"/>
      <c r="F35" s="38"/>
      <c r="G35" s="39"/>
      <c r="H35" s="38"/>
      <c r="I35" s="38"/>
      <c r="J35" s="38"/>
      <c r="K35" s="38"/>
      <c r="L35" s="38"/>
      <c r="M35" s="38"/>
    </row>
    <row r="36" spans="1:13" ht="13.5" customHeight="1">
      <c r="A36" s="38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38"/>
      <c r="M36" s="38"/>
    </row>
    <row r="37" spans="1:13" ht="13.5" customHeight="1">
      <c r="A37" s="38"/>
      <c r="B37" s="38"/>
      <c r="C37" s="38"/>
      <c r="D37" s="38"/>
      <c r="E37" s="38"/>
      <c r="F37" s="38"/>
      <c r="G37" s="39"/>
      <c r="H37" s="38"/>
      <c r="I37" s="38"/>
      <c r="J37" s="38"/>
      <c r="K37" s="38"/>
      <c r="L37" s="38"/>
      <c r="M37" s="38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O15:P15"/>
    <mergeCell ref="A22:E22"/>
    <mergeCell ref="I22:M22"/>
    <mergeCell ref="A1:M1"/>
    <mergeCell ref="A8:B8"/>
    <mergeCell ref="H8:I8"/>
    <mergeCell ref="K8:M8"/>
    <mergeCell ref="C8:F8"/>
  </mergeCells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51"/>
  <sheetViews>
    <sheetView zoomScalePageLayoutView="0" workbookViewId="0" topLeftCell="A7">
      <selection activeCell="D31" sqref="D31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7.753906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7" width="11.00390625" style="3" customWidth="1"/>
    <col min="18" max="18" width="9.25390625" style="3" customWidth="1"/>
    <col min="19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251</v>
      </c>
      <c r="D2" s="5"/>
      <c r="E2" s="5"/>
    </row>
    <row r="3" spans="1:5" ht="17.25" customHeight="1">
      <c r="A3" s="6" t="s">
        <v>12</v>
      </c>
      <c r="B3" s="5"/>
      <c r="C3" s="46" t="s">
        <v>238</v>
      </c>
      <c r="D3" s="6"/>
      <c r="E3" s="6"/>
    </row>
    <row r="4" spans="1:12" ht="17.25" customHeight="1">
      <c r="A4" s="6" t="s">
        <v>13</v>
      </c>
      <c r="B4" s="6"/>
      <c r="C4" s="7">
        <v>0.375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268</v>
      </c>
      <c r="D6" s="47"/>
      <c r="E6" s="47" t="s">
        <v>269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58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247</v>
      </c>
      <c r="J10" s="8" t="s">
        <v>270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69</v>
      </c>
      <c r="S10" s="12" t="s">
        <v>11</v>
      </c>
    </row>
    <row r="11" spans="1:19" ht="12.75" customHeight="1">
      <c r="A11" s="48" t="s">
        <v>80</v>
      </c>
      <c r="B11" s="49" t="s">
        <v>81</v>
      </c>
      <c r="C11" s="50" t="s">
        <v>271</v>
      </c>
      <c r="D11" s="8">
        <f>SUMPRODUCT(($C$24:$C$48=$A11)*($B$24:$B$48=C8))</f>
        <v>0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67</v>
      </c>
      <c r="I11" s="49" t="s">
        <v>88</v>
      </c>
      <c r="J11" s="8" t="s">
        <v>270</v>
      </c>
      <c r="K11" s="8">
        <f>SUMPRODUCT(($C$24:$C$48=$H11)*($B$24:$B$48=K8))</f>
        <v>1</v>
      </c>
      <c r="L11" s="8">
        <f>SUMPRODUCT(($D$24:$D$48=$H11)*($B$24:$B$48=K8))+SUMPRODUCT(($E$24:$E$48=$H11)*($B$24:$B$48=K8))</f>
        <v>0</v>
      </c>
      <c r="M11" s="8">
        <f t="shared" si="1"/>
        <v>0</v>
      </c>
      <c r="O11" s="8" t="str">
        <f>C8</f>
        <v>WHITE</v>
      </c>
      <c r="P11" s="8">
        <f>_xlfn.COUNTIFS(B24:B48,C8,A24:A48,"1*")</f>
        <v>3</v>
      </c>
      <c r="Q11" s="8">
        <f>_xlfn.COUNTIFS(B24:B48,C8,A24:A48,"2*")</f>
        <v>1</v>
      </c>
      <c r="R11" s="36">
        <v>0</v>
      </c>
      <c r="S11" s="8">
        <f>P11+Q11+R11</f>
        <v>4</v>
      </c>
    </row>
    <row r="12" spans="1:19" ht="12.75" customHeight="1">
      <c r="A12" s="48" t="s">
        <v>253</v>
      </c>
      <c r="B12" s="49" t="s">
        <v>254</v>
      </c>
      <c r="C12" s="50" t="s">
        <v>270</v>
      </c>
      <c r="D12" s="8">
        <f>SUMPRODUCT(($C$24:$C$48=$A12)*($B$24:$B$48=C8))</f>
        <v>0</v>
      </c>
      <c r="E12" s="8">
        <f>SUMPRODUCT(($D$24:$D$48=$A12)*($B$24:$B$48=C8))+SUMPRODUCT(($E$24:$E$48=$A12)*($B$24:$B$48=C8))</f>
        <v>2</v>
      </c>
      <c r="F12" s="8">
        <f t="shared" si="0"/>
        <v>0</v>
      </c>
      <c r="H12" s="48" t="s">
        <v>123</v>
      </c>
      <c r="I12" s="49" t="s">
        <v>248</v>
      </c>
      <c r="J12" s="8" t="s">
        <v>270</v>
      </c>
      <c r="K12" s="8">
        <f>SUMPRODUCT(($C$24:$C$48=$H12)*($B$24:$B$48=K8))</f>
        <v>0</v>
      </c>
      <c r="L12" s="8">
        <f>SUMPRODUCT(($D$24:$D$48=$H12)*($B$24:$B$48=K8))+SUMPRODUCT(($E$24:$E$48=$H12)*($B$24:$B$48=K8))</f>
        <v>1</v>
      </c>
      <c r="M12" s="8">
        <f t="shared" si="1"/>
        <v>0</v>
      </c>
      <c r="O12" s="8" t="str">
        <f>K8</f>
        <v>BLACK</v>
      </c>
      <c r="P12" s="8">
        <f>_xlfn.COUNTIFS(B24:B48,K8,A24:A48,"1*")</f>
        <v>2</v>
      </c>
      <c r="Q12" s="8">
        <f>_xlfn.COUNTIFS(B24:B48,K8,A24:A48,"2*")</f>
        <v>2</v>
      </c>
      <c r="R12" s="36">
        <v>0</v>
      </c>
      <c r="S12" s="8">
        <f>P12+Q12+R12</f>
        <v>4</v>
      </c>
    </row>
    <row r="13" spans="1:13" ht="12.75" customHeight="1">
      <c r="A13" s="48" t="s">
        <v>255</v>
      </c>
      <c r="B13" s="49" t="s">
        <v>157</v>
      </c>
      <c r="C13" s="50" t="s">
        <v>270</v>
      </c>
      <c r="D13" s="8">
        <f>SUMPRODUCT(($C$24:$C$48=$A13)*($B$24:$B$48=C8))</f>
        <v>1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186</v>
      </c>
      <c r="I13" s="49" t="s">
        <v>187</v>
      </c>
      <c r="J13" s="8" t="s">
        <v>270</v>
      </c>
      <c r="K13" s="8">
        <f>SUMPRODUCT(($C$24:$C$48=$H13)*($B$24:$B$48=K8))</f>
        <v>2</v>
      </c>
      <c r="L13" s="8">
        <f>SUMPRODUCT(($D$24:$D$48=$H13)*($B$24:$B$48=K8))+SUMPRODUCT(($E$24:$E$48=$H13)*($B$24:$B$48=K8))</f>
        <v>1</v>
      </c>
      <c r="M13" s="8">
        <f t="shared" si="1"/>
        <v>0</v>
      </c>
    </row>
    <row r="14" spans="1:13" ht="12.75" customHeight="1">
      <c r="A14" s="48" t="s">
        <v>114</v>
      </c>
      <c r="B14" s="49" t="s">
        <v>115</v>
      </c>
      <c r="C14" s="50" t="s">
        <v>270</v>
      </c>
      <c r="D14" s="8">
        <f>SUMPRODUCT(($C$24:$C$48=$A14)*($B$24:$B$48=C8))</f>
        <v>0</v>
      </c>
      <c r="E14" s="8">
        <f>SUMPRODUCT(($D$24:$D$48=$A14)*($B$24:$B$48=C8))+SUMPRODUCT(($E$24:$E$48=$A14)*($B$24:$B$48=C8))</f>
        <v>0</v>
      </c>
      <c r="F14" s="8">
        <f t="shared" si="0"/>
        <v>0</v>
      </c>
      <c r="H14" s="48" t="s">
        <v>249</v>
      </c>
      <c r="I14" s="49" t="s">
        <v>250</v>
      </c>
      <c r="J14" s="8" t="s">
        <v>270</v>
      </c>
      <c r="K14" s="8">
        <f>SUMPRODUCT(($C$24:$C$48=$H14)*($B$24:$B$48=K8))</f>
        <v>1</v>
      </c>
      <c r="L14" s="8">
        <f>SUMPRODUCT(($D$24:$D$48=$H14)*($B$24:$B$48=K8))+SUMPRODUCT(($E$24:$E$48=$H14)*($B$24:$B$48=K8))</f>
        <v>1</v>
      </c>
      <c r="M14" s="8">
        <f t="shared" si="1"/>
        <v>0</v>
      </c>
    </row>
    <row r="15" spans="1:19" ht="12.75" customHeight="1">
      <c r="A15" s="48" t="s">
        <v>31</v>
      </c>
      <c r="B15" s="49" t="s">
        <v>158</v>
      </c>
      <c r="C15" s="50" t="s">
        <v>270</v>
      </c>
      <c r="D15" s="8">
        <f>SUMPRODUCT(($C$24:$C$48=$A15)*($B$24:$B$48=C8))</f>
        <v>1</v>
      </c>
      <c r="E15" s="8">
        <f>SUMPRODUCT(($D$24:$D$48=$A15)*($B$24:$B$48=C8))+SUMPRODUCT(($E$24:$E$48=$A15)*($B$24:$B$48=C8))</f>
        <v>1</v>
      </c>
      <c r="F15" s="8">
        <f t="shared" si="0"/>
        <v>0</v>
      </c>
      <c r="H15" s="48" t="s">
        <v>146</v>
      </c>
      <c r="I15" s="49" t="s">
        <v>147</v>
      </c>
      <c r="J15" s="8" t="s">
        <v>270</v>
      </c>
      <c r="K15" s="8">
        <f>SUMPRODUCT(($C$24:$C$48=$H15)*($B$24:$B$48=K8))</f>
        <v>0</v>
      </c>
      <c r="L15" s="8">
        <f>SUMPRODUCT(($D$24:$D$48=$H15)*($B$24:$B$48=K8))+SUMPRODUCT(($E$24:$E$48=$H15)*($B$24:$B$48=K8))</f>
        <v>0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109</v>
      </c>
      <c r="B16" s="49" t="s">
        <v>133</v>
      </c>
      <c r="C16" s="50" t="s">
        <v>270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0</v>
      </c>
      <c r="H16" s="48" t="s">
        <v>125</v>
      </c>
      <c r="I16" s="49" t="s">
        <v>126</v>
      </c>
      <c r="J16" s="8" t="s">
        <v>270</v>
      </c>
      <c r="K16" s="8">
        <f>SUMPRODUCT(($C$24:$C$48=$H16)*($B$24:$B$48=K8))</f>
        <v>0</v>
      </c>
      <c r="L16" s="8">
        <f>SUMPRODUCT(($D$24:$D$48=$H16)*($B$24:$B$48=K8))+SUMPRODUCT(($E$24:$E$48=$H16)*($B$24:$B$48=K8))</f>
        <v>1</v>
      </c>
      <c r="M16" s="8">
        <f t="shared" si="1"/>
        <v>0</v>
      </c>
      <c r="O16" s="13" t="str">
        <f>C8</f>
        <v>WHITE</v>
      </c>
      <c r="P16" s="50">
        <v>25</v>
      </c>
      <c r="Q16" s="50">
        <v>35</v>
      </c>
      <c r="R16" s="8">
        <f>P16+Q16+S16</f>
        <v>60</v>
      </c>
      <c r="S16" s="36"/>
    </row>
    <row r="17" spans="1:19" ht="12.75" customHeight="1">
      <c r="A17" s="48" t="s">
        <v>93</v>
      </c>
      <c r="B17" s="49" t="s">
        <v>94</v>
      </c>
      <c r="C17" s="50" t="s">
        <v>270</v>
      </c>
      <c r="D17" s="8">
        <f>SUMPRODUCT(($C$24:$C$48=$A17)*($B$24:$B$48=C8))</f>
        <v>2</v>
      </c>
      <c r="E17" s="8">
        <f>SUMPRODUCT(($D$24:$D$48=$A17)*($B$24:$B$48=C8))+SUMPRODUCT(($E$24:$E$48=$A17)*($B$24:$B$48=C8))</f>
        <v>0</v>
      </c>
      <c r="F17" s="8">
        <f t="shared" si="0"/>
        <v>0</v>
      </c>
      <c r="H17" s="48" t="s">
        <v>71</v>
      </c>
      <c r="I17" s="49" t="s">
        <v>196</v>
      </c>
      <c r="J17" s="8" t="s">
        <v>270</v>
      </c>
      <c r="K17" s="8">
        <f>SUMPRODUCT(($C$24:$C$48=$H17)*($B$24:$B$48=K8))</f>
        <v>0</v>
      </c>
      <c r="L17" s="8">
        <f>SUMPRODUCT(($D$24:$D$48=$H17)*($B$24:$B$48=K8))+SUMPRODUCT(($E$24:$E$48=$H17)*($B$24:$B$48=K8))</f>
        <v>1</v>
      </c>
      <c r="M17" s="8">
        <f t="shared" si="1"/>
        <v>0</v>
      </c>
      <c r="O17" s="13" t="str">
        <f>K8</f>
        <v>BLACK</v>
      </c>
      <c r="P17" s="50">
        <v>20</v>
      </c>
      <c r="Q17" s="50">
        <v>15</v>
      </c>
      <c r="R17" s="8">
        <f>P17+Q17+S17</f>
        <v>35</v>
      </c>
      <c r="S17" s="36"/>
    </row>
    <row r="18" spans="1:17" ht="12.75" customHeight="1">
      <c r="A18" s="48" t="s">
        <v>256</v>
      </c>
      <c r="B18" s="49" t="s">
        <v>257</v>
      </c>
      <c r="C18" s="50" t="s">
        <v>270</v>
      </c>
      <c r="D18" s="8">
        <f>SUMPRODUCT(($C$24:$C$48=$A18)*($B$24:$B$48=C8))</f>
        <v>0</v>
      </c>
      <c r="E18" s="8">
        <f>SUMPRODUCT(($D$24:$D$48=$A18)*($B$24:$B$48=C8))+SUMPRODUCT(($E$24:$E$48=$A18)*($B$24:$B$48=C8))</f>
        <v>0</v>
      </c>
      <c r="F18" s="8">
        <f t="shared" si="0"/>
        <v>0</v>
      </c>
      <c r="H18" s="48" t="s">
        <v>197</v>
      </c>
      <c r="I18" s="49" t="s">
        <v>198</v>
      </c>
      <c r="J18" s="8" t="s">
        <v>270</v>
      </c>
      <c r="K18" s="8">
        <f>SUMPRODUCT(($C$24:$C$48=$H18)*($B$24:$B$48=K8))</f>
        <v>0</v>
      </c>
      <c r="L18" s="8">
        <f>SUMPRODUCT(($D$24:$D$48=$H18)*($B$24:$B$48=K8))+SUMPRODUCT(($E$24:$E$48=$H18)*($B$24:$B$48=K8))</f>
        <v>1</v>
      </c>
      <c r="M18" s="8">
        <f t="shared" si="1"/>
        <v>0</v>
      </c>
      <c r="P18" s="47"/>
      <c r="Q18" s="47"/>
    </row>
    <row r="19" spans="1:17" ht="12.75" customHeight="1">
      <c r="A19" s="34"/>
      <c r="B19" s="25"/>
      <c r="C19" s="8"/>
      <c r="D19" s="8"/>
      <c r="E19" s="8"/>
      <c r="F19" s="8"/>
      <c r="H19" s="34"/>
      <c r="I19" s="25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>
        <v>0.10694444444444444</v>
      </c>
      <c r="Q20" s="47"/>
    </row>
    <row r="21" spans="1:17" ht="12.75" customHeight="1">
      <c r="A21" s="8"/>
      <c r="B21" s="8"/>
      <c r="C21" s="8"/>
      <c r="D21" s="8"/>
      <c r="E21" s="8"/>
      <c r="F21" s="8"/>
      <c r="H21" s="8"/>
      <c r="I21" s="8"/>
      <c r="J21" s="8"/>
      <c r="K21" s="8"/>
      <c r="L21" s="8"/>
      <c r="M21" s="8"/>
      <c r="O21" s="8" t="str">
        <f>K8</f>
        <v>BLACK</v>
      </c>
      <c r="P21" s="52"/>
      <c r="Q21" s="47"/>
    </row>
    <row r="22" spans="1:17" ht="15" customHeight="1">
      <c r="A22" s="58"/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P22" s="47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273</v>
      </c>
      <c r="B24" s="51" t="s">
        <v>25</v>
      </c>
      <c r="C24" s="51" t="s">
        <v>186</v>
      </c>
      <c r="D24" s="51" t="s">
        <v>125</v>
      </c>
      <c r="E24" s="51"/>
      <c r="F24" s="53" t="s">
        <v>283</v>
      </c>
      <c r="G24" s="53"/>
      <c r="H24" s="51"/>
      <c r="I24" s="51"/>
      <c r="J24" s="51"/>
      <c r="K24" s="51"/>
      <c r="L24" s="51"/>
      <c r="M24" s="51"/>
      <c r="O24" s="3" t="s">
        <v>41</v>
      </c>
      <c r="P24" s="56" t="s">
        <v>56</v>
      </c>
      <c r="Q24" s="56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273</v>
      </c>
      <c r="B25" s="51" t="s">
        <v>24</v>
      </c>
      <c r="C25" s="51" t="s">
        <v>93</v>
      </c>
      <c r="D25" s="51" t="s">
        <v>253</v>
      </c>
      <c r="E25" s="51"/>
      <c r="F25" s="51" t="s">
        <v>284</v>
      </c>
      <c r="G25" s="53"/>
      <c r="H25" s="51"/>
      <c r="I25" s="51"/>
      <c r="J25" s="51"/>
      <c r="K25" s="51"/>
      <c r="L25" s="51"/>
      <c r="M25" s="51"/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273</v>
      </c>
      <c r="B26" s="51" t="s">
        <v>24</v>
      </c>
      <c r="C26" s="51" t="s">
        <v>255</v>
      </c>
      <c r="D26" s="51" t="s">
        <v>31</v>
      </c>
      <c r="E26" s="51"/>
      <c r="F26" s="51" t="s">
        <v>285</v>
      </c>
      <c r="G26" s="53"/>
      <c r="H26" s="51"/>
      <c r="I26" s="51"/>
      <c r="J26" s="51"/>
      <c r="K26" s="51"/>
      <c r="L26" s="51"/>
      <c r="M26" s="51"/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273</v>
      </c>
      <c r="B27" s="51" t="s">
        <v>24</v>
      </c>
      <c r="C27" s="51" t="s">
        <v>93</v>
      </c>
      <c r="D27" s="51"/>
      <c r="E27" s="51"/>
      <c r="F27" s="51" t="s">
        <v>286</v>
      </c>
      <c r="G27" s="53"/>
      <c r="H27" s="51"/>
      <c r="I27" s="51"/>
      <c r="J27" s="51"/>
      <c r="K27" s="51"/>
      <c r="L27" s="51"/>
      <c r="M27" s="51"/>
      <c r="P27" s="47"/>
      <c r="Q27" s="47"/>
    </row>
    <row r="28" spans="1:17" ht="13.5" customHeight="1">
      <c r="A28" s="51" t="s">
        <v>273</v>
      </c>
      <c r="B28" s="51" t="s">
        <v>25</v>
      </c>
      <c r="C28" s="51" t="s">
        <v>249</v>
      </c>
      <c r="D28" s="51" t="s">
        <v>186</v>
      </c>
      <c r="E28" s="51" t="s">
        <v>123</v>
      </c>
      <c r="F28" s="51" t="s">
        <v>287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277</v>
      </c>
      <c r="B29" s="51" t="s">
        <v>25</v>
      </c>
      <c r="C29" s="51" t="s">
        <v>186</v>
      </c>
      <c r="D29" s="51" t="s">
        <v>249</v>
      </c>
      <c r="E29" s="54"/>
      <c r="F29" s="51" t="s">
        <v>288</v>
      </c>
      <c r="G29" s="53"/>
      <c r="H29" s="51"/>
      <c r="I29" s="51"/>
      <c r="J29" s="51"/>
      <c r="K29" s="51"/>
      <c r="L29" s="51"/>
      <c r="M29" s="51"/>
      <c r="O29" s="3">
        <v>1</v>
      </c>
      <c r="P29" s="47" t="s">
        <v>296</v>
      </c>
      <c r="Q29" s="47"/>
    </row>
    <row r="30" spans="1:17" ht="13.5" customHeight="1">
      <c r="A30" s="51" t="s">
        <v>277</v>
      </c>
      <c r="B30" s="51" t="s">
        <v>25</v>
      </c>
      <c r="C30" s="51" t="s">
        <v>67</v>
      </c>
      <c r="D30" s="51" t="s">
        <v>71</v>
      </c>
      <c r="E30" s="51" t="s">
        <v>197</v>
      </c>
      <c r="F30" s="51" t="s">
        <v>289</v>
      </c>
      <c r="G30" s="53"/>
      <c r="H30" s="51"/>
      <c r="I30" s="51"/>
      <c r="J30" s="51"/>
      <c r="K30" s="51"/>
      <c r="L30" s="51"/>
      <c r="M30" s="51"/>
      <c r="O30" s="3">
        <v>2</v>
      </c>
      <c r="P30" s="47" t="s">
        <v>297</v>
      </c>
      <c r="Q30" s="47"/>
    </row>
    <row r="31" spans="1:17" ht="13.5" customHeight="1">
      <c r="A31" s="51" t="s">
        <v>277</v>
      </c>
      <c r="B31" s="51" t="s">
        <v>24</v>
      </c>
      <c r="C31" s="51" t="s">
        <v>31</v>
      </c>
      <c r="D31" s="51" t="s">
        <v>253</v>
      </c>
      <c r="E31" s="51"/>
      <c r="F31" s="51" t="s">
        <v>290</v>
      </c>
      <c r="G31" s="53"/>
      <c r="H31" s="51"/>
      <c r="I31" s="51"/>
      <c r="J31" s="51"/>
      <c r="K31" s="51"/>
      <c r="L31" s="51"/>
      <c r="M31" s="51"/>
      <c r="O31" s="3">
        <v>3</v>
      </c>
      <c r="P31" s="47" t="s">
        <v>298</v>
      </c>
      <c r="Q31" s="47"/>
    </row>
    <row r="32" spans="1:13" ht="13.5" customHeight="1">
      <c r="A32" s="38"/>
      <c r="B32" s="38"/>
      <c r="C32" s="38"/>
      <c r="D32" s="38"/>
      <c r="E32" s="38"/>
      <c r="F32" s="38"/>
      <c r="G32" s="39"/>
      <c r="H32" s="38"/>
      <c r="I32" s="38"/>
      <c r="J32" s="38"/>
      <c r="K32" s="38"/>
      <c r="L32" s="38"/>
      <c r="M32" s="38"/>
    </row>
    <row r="33" spans="1:13" ht="13.5" customHeight="1">
      <c r="A33" s="38"/>
      <c r="B33" s="38"/>
      <c r="C33" s="38"/>
      <c r="D33" s="38"/>
      <c r="E33" s="38"/>
      <c r="F33" s="38"/>
      <c r="G33" s="39"/>
      <c r="H33" s="38"/>
      <c r="I33" s="38"/>
      <c r="J33" s="38"/>
      <c r="K33" s="38"/>
      <c r="L33" s="38"/>
      <c r="M33" s="38"/>
    </row>
    <row r="34" spans="1:13" ht="13.5" customHeight="1">
      <c r="A34" s="38"/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38"/>
      <c r="M34" s="38"/>
    </row>
    <row r="35" spans="1:13" ht="13.5" customHeight="1">
      <c r="A35" s="38"/>
      <c r="B35" s="38"/>
      <c r="C35" s="38"/>
      <c r="D35" s="38"/>
      <c r="E35" s="38"/>
      <c r="F35" s="38"/>
      <c r="G35" s="39"/>
      <c r="H35" s="38"/>
      <c r="I35" s="38"/>
      <c r="J35" s="38"/>
      <c r="K35" s="38"/>
      <c r="L35" s="38"/>
      <c r="M35" s="38"/>
    </row>
    <row r="36" spans="1:13" ht="13.5" customHeight="1">
      <c r="A36" s="38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38"/>
      <c r="M36" s="38"/>
    </row>
    <row r="37" spans="1:13" ht="13.5" customHeight="1">
      <c r="A37" s="38"/>
      <c r="B37" s="38"/>
      <c r="C37" s="38"/>
      <c r="D37" s="38"/>
      <c r="E37" s="38"/>
      <c r="F37" s="38"/>
      <c r="G37" s="39"/>
      <c r="H37" s="38"/>
      <c r="I37" s="38"/>
      <c r="J37" s="38"/>
      <c r="K37" s="38"/>
      <c r="L37" s="38"/>
      <c r="M37" s="38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1"/>
  <sheetViews>
    <sheetView zoomScalePageLayoutView="0" workbookViewId="0" topLeftCell="A7">
      <selection activeCell="D30" sqref="D30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5.753906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214</v>
      </c>
      <c r="D2" s="5"/>
      <c r="E2" s="5"/>
    </row>
    <row r="3" spans="1:5" ht="17.25" customHeight="1">
      <c r="A3" s="6" t="s">
        <v>12</v>
      </c>
      <c r="B3" s="5"/>
      <c r="C3" s="46" t="s">
        <v>222</v>
      </c>
      <c r="D3" s="6"/>
      <c r="E3" s="6"/>
    </row>
    <row r="4" spans="1:12" ht="17.25" customHeight="1">
      <c r="A4" s="6" t="s">
        <v>13</v>
      </c>
      <c r="B4" s="6"/>
      <c r="C4" s="7">
        <v>0.40972222222222227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268</v>
      </c>
      <c r="D6" s="47"/>
      <c r="E6" s="47" t="s">
        <v>269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167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190</v>
      </c>
      <c r="J10" s="50" t="s">
        <v>271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50</v>
      </c>
      <c r="S10" s="12" t="s">
        <v>11</v>
      </c>
    </row>
    <row r="11" spans="1:19" ht="12.75" customHeight="1">
      <c r="A11" s="48" t="s">
        <v>51</v>
      </c>
      <c r="B11" s="49" t="s">
        <v>205</v>
      </c>
      <c r="C11" s="50" t="s">
        <v>271</v>
      </c>
      <c r="D11" s="8">
        <f>SUMPRODUCT(($C$24:$C$48=$A11)*($B$24:$B$48=C8))</f>
        <v>0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67</v>
      </c>
      <c r="I11" s="49" t="s">
        <v>88</v>
      </c>
      <c r="J11" s="50" t="s">
        <v>270</v>
      </c>
      <c r="K11" s="8">
        <f>SUMPRODUCT(($C$24:$C$48=$H11)*($B$24:$B$48=K8))</f>
        <v>0</v>
      </c>
      <c r="L11" s="8">
        <f>SUMPRODUCT(($D$24:$D$48=$H11)*($B$24:$B$48=K8))+SUMPRODUCT(($E$24:$E$48=$H11)*($B$24:$B$48=K8))</f>
        <v>1</v>
      </c>
      <c r="M11" s="8">
        <f t="shared" si="1"/>
        <v>0</v>
      </c>
      <c r="O11" s="8" t="str">
        <f>C8</f>
        <v>WHITE</v>
      </c>
      <c r="P11" s="8">
        <f>_xlfn.COUNTIFS(B24:B48,C8,A24:A48,"1*")</f>
        <v>0</v>
      </c>
      <c r="Q11" s="8">
        <f>_xlfn.COUNTIFS(B24:B48,C8,A24:A48,"2*")</f>
        <v>2</v>
      </c>
      <c r="R11" s="36">
        <v>0</v>
      </c>
      <c r="S11" s="8">
        <f>P11+Q11+R11</f>
        <v>2</v>
      </c>
    </row>
    <row r="12" spans="1:19" ht="12.75" customHeight="1">
      <c r="A12" s="48" t="s">
        <v>123</v>
      </c>
      <c r="B12" s="49" t="s">
        <v>173</v>
      </c>
      <c r="C12" s="50" t="s">
        <v>270</v>
      </c>
      <c r="D12" s="8">
        <f>SUMPRODUCT(($C$24:$C$48=$A12)*($B$24:$B$48=C8))</f>
        <v>0</v>
      </c>
      <c r="E12" s="8">
        <f>SUMPRODUCT(($D$24:$D$48=$A12)*($B$24:$B$48=C8))+SUMPRODUCT(($E$24:$E$48=$A12)*($B$24:$B$48=C8))</f>
        <v>1</v>
      </c>
      <c r="F12" s="8">
        <f t="shared" si="0"/>
        <v>0</v>
      </c>
      <c r="H12" s="48" t="s">
        <v>186</v>
      </c>
      <c r="I12" s="49" t="s">
        <v>187</v>
      </c>
      <c r="J12" s="50" t="s">
        <v>270</v>
      </c>
      <c r="K12" s="8">
        <f>SUMPRODUCT(($C$24:$C$48=$H12)*($B$24:$B$48=K8))</f>
        <v>2</v>
      </c>
      <c r="L12" s="8">
        <f>SUMPRODUCT(($D$24:$D$48=$H12)*($B$24:$B$48=K8))+SUMPRODUCT(($E$24:$E$48=$H12)*($B$24:$B$48=K8))</f>
        <v>1</v>
      </c>
      <c r="M12" s="8">
        <f t="shared" si="1"/>
        <v>0</v>
      </c>
      <c r="O12" s="8" t="str">
        <f>K8</f>
        <v>BLACK</v>
      </c>
      <c r="P12" s="8">
        <f>_xlfn.COUNTIFS(B24:B48,K8,A24:A48,"1*")</f>
        <v>4</v>
      </c>
      <c r="Q12" s="8">
        <f>_xlfn.COUNTIFS(B24:B48,K8,A24:A48,"2*")</f>
        <v>2</v>
      </c>
      <c r="R12" s="36">
        <v>0</v>
      </c>
      <c r="S12" s="8">
        <f>P12+Q12+R12</f>
        <v>6</v>
      </c>
    </row>
    <row r="13" spans="1:13" ht="12.75" customHeight="1">
      <c r="A13" s="48" t="s">
        <v>174</v>
      </c>
      <c r="B13" s="49" t="s">
        <v>175</v>
      </c>
      <c r="C13" s="50" t="s">
        <v>271</v>
      </c>
      <c r="D13" s="8">
        <f>SUMPRODUCT(($C$24:$C$48=$A13)*($B$24:$B$48=C8))</f>
        <v>0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213</v>
      </c>
      <c r="I13" s="49" t="s">
        <v>224</v>
      </c>
      <c r="J13" s="50" t="s">
        <v>270</v>
      </c>
      <c r="K13" s="8">
        <f>SUMPRODUCT(($C$24:$C$48=$H13)*($B$24:$B$48=K8))</f>
        <v>2</v>
      </c>
      <c r="L13" s="8">
        <f>SUMPRODUCT(($D$24:$D$48=$H13)*($B$24:$B$48=K8))+SUMPRODUCT(($E$24:$E$48=$H13)*($B$24:$B$48=K8))</f>
        <v>1</v>
      </c>
      <c r="M13" s="8">
        <f t="shared" si="1"/>
        <v>0</v>
      </c>
    </row>
    <row r="14" spans="1:13" ht="12.75" customHeight="1">
      <c r="A14" s="48" t="s">
        <v>134</v>
      </c>
      <c r="B14" s="49" t="s">
        <v>135</v>
      </c>
      <c r="C14" s="50" t="s">
        <v>271</v>
      </c>
      <c r="D14" s="8">
        <f>SUMPRODUCT(($C$24:$C$48=$A14)*($B$24:$B$48=C8))</f>
        <v>0</v>
      </c>
      <c r="E14" s="8">
        <f>SUMPRODUCT(($D$24:$D$48=$A14)*($B$24:$B$48=C8))+SUMPRODUCT(($E$24:$E$48=$A14)*($B$24:$B$48=C8))</f>
        <v>0</v>
      </c>
      <c r="F14" s="8">
        <f t="shared" si="0"/>
        <v>0</v>
      </c>
      <c r="H14" s="48" t="s">
        <v>104</v>
      </c>
      <c r="I14" s="49" t="s">
        <v>162</v>
      </c>
      <c r="J14" s="50" t="s">
        <v>270</v>
      </c>
      <c r="K14" s="8">
        <f>SUMPRODUCT(($C$24:$C$48=$H14)*($B$24:$B$48=K8))</f>
        <v>1</v>
      </c>
      <c r="L14" s="8">
        <f>SUMPRODUCT(($D$24:$D$48=$H14)*($B$24:$B$48=K8))+SUMPRODUCT(($E$24:$E$48=$H14)*($B$24:$B$48=K8))</f>
        <v>2</v>
      </c>
      <c r="M14" s="8">
        <f t="shared" si="1"/>
        <v>0</v>
      </c>
    </row>
    <row r="15" spans="1:19" ht="12.75" customHeight="1">
      <c r="A15" s="48" t="s">
        <v>159</v>
      </c>
      <c r="B15" s="49" t="s">
        <v>169</v>
      </c>
      <c r="C15" s="50" t="s">
        <v>270</v>
      </c>
      <c r="D15" s="8">
        <f>SUMPRODUCT(($C$24:$C$48=$A15)*($B$24:$B$48=C8))</f>
        <v>1</v>
      </c>
      <c r="E15" s="8">
        <f>SUMPRODUCT(($D$24:$D$48=$A15)*($B$24:$B$48=C8))+SUMPRODUCT(($E$24:$E$48=$A15)*($B$24:$B$48=C8))</f>
        <v>0</v>
      </c>
      <c r="F15" s="8">
        <f t="shared" si="0"/>
        <v>0</v>
      </c>
      <c r="H15" s="48" t="s">
        <v>163</v>
      </c>
      <c r="I15" s="49" t="s">
        <v>164</v>
      </c>
      <c r="J15" s="50" t="s">
        <v>270</v>
      </c>
      <c r="K15" s="8">
        <f>SUMPRODUCT(($C$24:$C$48=$H15)*($B$24:$B$48=K8))</f>
        <v>0</v>
      </c>
      <c r="L15" s="8">
        <f>SUMPRODUCT(($D$24:$D$48=$H15)*($B$24:$B$48=K8))+SUMPRODUCT(($E$24:$E$48=$H15)*($B$24:$B$48=K8))</f>
        <v>1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199</v>
      </c>
      <c r="B16" s="49" t="s">
        <v>200</v>
      </c>
      <c r="C16" s="50" t="s">
        <v>270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0</v>
      </c>
      <c r="H16" s="48" t="s">
        <v>74</v>
      </c>
      <c r="I16" s="49" t="s">
        <v>129</v>
      </c>
      <c r="J16" s="50" t="s">
        <v>271</v>
      </c>
      <c r="K16" s="8">
        <f>SUMPRODUCT(($C$24:$C$48=$H16)*($B$24:$B$48=K8))</f>
        <v>0</v>
      </c>
      <c r="L16" s="8">
        <f>SUMPRODUCT(($D$24:$D$48=$H16)*($B$24:$B$48=K8))+SUMPRODUCT(($E$24:$E$48=$H16)*($B$24:$B$48=K8))</f>
        <v>0</v>
      </c>
      <c r="M16" s="8">
        <f t="shared" si="1"/>
        <v>0</v>
      </c>
      <c r="O16" s="13" t="str">
        <f>C8</f>
        <v>WHITE</v>
      </c>
      <c r="P16" s="50">
        <v>15</v>
      </c>
      <c r="Q16" s="50">
        <v>17</v>
      </c>
      <c r="R16" s="8">
        <f>P16+Q16+S16</f>
        <v>32</v>
      </c>
      <c r="S16" s="36">
        <v>0</v>
      </c>
    </row>
    <row r="17" spans="1:19" ht="12.75" customHeight="1">
      <c r="A17" s="48" t="s">
        <v>31</v>
      </c>
      <c r="B17" s="49" t="s">
        <v>206</v>
      </c>
      <c r="C17" s="50" t="s">
        <v>270</v>
      </c>
      <c r="D17" s="8">
        <f>SUMPRODUCT(($C$24:$C$48=$A17)*($B$24:$B$48=C8))</f>
        <v>1</v>
      </c>
      <c r="E17" s="8">
        <f>SUMPRODUCT(($D$24:$D$48=$A17)*($B$24:$B$48=C8))+SUMPRODUCT(($E$24:$E$48=$A17)*($B$24:$B$48=C8))</f>
        <v>0</v>
      </c>
      <c r="F17" s="8">
        <f t="shared" si="0"/>
        <v>0</v>
      </c>
      <c r="H17" s="48" t="s">
        <v>143</v>
      </c>
      <c r="I17" s="49" t="s">
        <v>144</v>
      </c>
      <c r="J17" s="50" t="s">
        <v>271</v>
      </c>
      <c r="K17" s="8">
        <f>SUMPRODUCT(($C$24:$C$48=$H17)*($B$24:$B$48=K8))</f>
        <v>0</v>
      </c>
      <c r="L17" s="8">
        <f>SUMPRODUCT(($D$24:$D$48=$H17)*($B$24:$B$48=K8))+SUMPRODUCT(($E$24:$E$48=$H17)*($B$24:$B$48=K8))</f>
        <v>0</v>
      </c>
      <c r="M17" s="8">
        <f t="shared" si="1"/>
        <v>0</v>
      </c>
      <c r="O17" s="13" t="str">
        <f>K8</f>
        <v>BLACK</v>
      </c>
      <c r="P17" s="50">
        <v>17</v>
      </c>
      <c r="Q17" s="50">
        <v>19</v>
      </c>
      <c r="R17" s="8">
        <f>P17+Q17+S17</f>
        <v>36</v>
      </c>
      <c r="S17" s="36">
        <v>0</v>
      </c>
    </row>
    <row r="18" spans="1:17" ht="12.75" customHeight="1">
      <c r="A18" s="48" t="s">
        <v>216</v>
      </c>
      <c r="B18" s="49" t="s">
        <v>132</v>
      </c>
      <c r="C18" s="50" t="s">
        <v>270</v>
      </c>
      <c r="D18" s="8">
        <f>SUMPRODUCT(($C$24:$C$48=$A18)*($B$24:$B$48=C8))</f>
        <v>0</v>
      </c>
      <c r="E18" s="8">
        <f>SUMPRODUCT(($D$24:$D$48=$A18)*($B$24:$B$48=C8))+SUMPRODUCT(($E$24:$E$48=$A18)*($B$24:$B$48=C8))</f>
        <v>0</v>
      </c>
      <c r="F18" s="8">
        <f t="shared" si="0"/>
        <v>2</v>
      </c>
      <c r="H18" s="48" t="s">
        <v>201</v>
      </c>
      <c r="I18" s="49" t="s">
        <v>202</v>
      </c>
      <c r="J18" s="50" t="s">
        <v>270</v>
      </c>
      <c r="K18" s="8">
        <f>SUMPRODUCT(($C$24:$C$48=$H18)*($B$24:$B$48=K8))</f>
        <v>1</v>
      </c>
      <c r="L18" s="8">
        <f>SUMPRODUCT(($D$24:$D$48=$H18)*($B$24:$B$48=K8))+SUMPRODUCT(($E$24:$E$48=$H18)*($B$24:$B$48=K8))</f>
        <v>0</v>
      </c>
      <c r="M18" s="8">
        <f t="shared" si="1"/>
        <v>0</v>
      </c>
      <c r="P18" s="47"/>
      <c r="Q18" s="47"/>
    </row>
    <row r="19" spans="3:17" ht="12.75" customHeight="1">
      <c r="C19" s="8"/>
      <c r="D19" s="8"/>
      <c r="E19" s="8"/>
      <c r="F19" s="8"/>
      <c r="H19" s="34"/>
      <c r="I19" s="25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/>
      <c r="Q20" s="47"/>
    </row>
    <row r="21" spans="1:17" ht="12.75" customHeight="1">
      <c r="A21" s="8"/>
      <c r="B21" s="8"/>
      <c r="C21" s="8"/>
      <c r="D21" s="8"/>
      <c r="E21" s="8"/>
      <c r="F21" s="8"/>
      <c r="H21" s="8" t="s">
        <v>16</v>
      </c>
      <c r="I21" s="8" t="s">
        <v>293</v>
      </c>
      <c r="J21" s="8"/>
      <c r="K21" s="8"/>
      <c r="L21" s="8"/>
      <c r="M21" s="8"/>
      <c r="O21" s="8" t="str">
        <f>K8</f>
        <v>BLACK</v>
      </c>
      <c r="P21" s="52"/>
      <c r="Q21" s="47"/>
    </row>
    <row r="22" spans="1:17" ht="1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P22" s="47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273</v>
      </c>
      <c r="B24" s="51" t="s">
        <v>25</v>
      </c>
      <c r="C24" s="51" t="s">
        <v>213</v>
      </c>
      <c r="D24" s="51" t="s">
        <v>186</v>
      </c>
      <c r="E24" s="51" t="s">
        <v>67</v>
      </c>
      <c r="F24" s="51" t="s">
        <v>295</v>
      </c>
      <c r="G24" s="53"/>
      <c r="H24" s="51" t="s">
        <v>273</v>
      </c>
      <c r="I24" s="51" t="s">
        <v>24</v>
      </c>
      <c r="J24" s="51" t="s">
        <v>37</v>
      </c>
      <c r="K24" s="51" t="s">
        <v>291</v>
      </c>
      <c r="L24" s="51" t="s">
        <v>292</v>
      </c>
      <c r="M24" s="51" t="s">
        <v>294</v>
      </c>
      <c r="O24" s="3" t="s">
        <v>41</v>
      </c>
      <c r="P24" s="56" t="s">
        <v>56</v>
      </c>
      <c r="Q24" s="56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273</v>
      </c>
      <c r="B25" s="51" t="s">
        <v>25</v>
      </c>
      <c r="C25" s="51" t="s">
        <v>186</v>
      </c>
      <c r="D25" s="51" t="s">
        <v>163</v>
      </c>
      <c r="E25" s="51"/>
      <c r="F25" s="51" t="s">
        <v>299</v>
      </c>
      <c r="G25" s="53"/>
      <c r="H25" s="51" t="s">
        <v>277</v>
      </c>
      <c r="I25" s="51" t="s">
        <v>24</v>
      </c>
      <c r="J25" s="51" t="s">
        <v>216</v>
      </c>
      <c r="K25" s="51" t="s">
        <v>291</v>
      </c>
      <c r="L25" s="51" t="s">
        <v>278</v>
      </c>
      <c r="M25" s="51" t="s">
        <v>302</v>
      </c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353</v>
      </c>
      <c r="B26" s="51" t="s">
        <v>25</v>
      </c>
      <c r="C26" s="51" t="s">
        <v>213</v>
      </c>
      <c r="D26" s="51" t="s">
        <v>104</v>
      </c>
      <c r="E26" s="51"/>
      <c r="F26" s="51" t="s">
        <v>300</v>
      </c>
      <c r="G26" s="53"/>
      <c r="H26" s="51"/>
      <c r="I26" s="51"/>
      <c r="J26" s="51"/>
      <c r="K26" s="51"/>
      <c r="L26" s="51"/>
      <c r="M26" s="51"/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273</v>
      </c>
      <c r="B27" s="51" t="s">
        <v>25</v>
      </c>
      <c r="C27" s="51" t="s">
        <v>201</v>
      </c>
      <c r="D27" s="51" t="s">
        <v>37</v>
      </c>
      <c r="E27" s="51"/>
      <c r="F27" s="51" t="s">
        <v>301</v>
      </c>
      <c r="G27" s="53"/>
      <c r="H27" s="51"/>
      <c r="I27" s="51"/>
      <c r="J27" s="51"/>
      <c r="K27" s="51"/>
      <c r="L27" s="51"/>
      <c r="M27" s="51"/>
      <c r="P27" s="47"/>
      <c r="Q27" s="47"/>
    </row>
    <row r="28" spans="1:17" ht="13.5" customHeight="1">
      <c r="A28" s="51" t="s">
        <v>277</v>
      </c>
      <c r="B28" s="51" t="s">
        <v>24</v>
      </c>
      <c r="C28" s="51" t="s">
        <v>159</v>
      </c>
      <c r="D28" s="51"/>
      <c r="E28" s="51"/>
      <c r="F28" s="51" t="s">
        <v>303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277</v>
      </c>
      <c r="B29" s="51" t="s">
        <v>25</v>
      </c>
      <c r="C29" s="51" t="s">
        <v>186</v>
      </c>
      <c r="D29" s="51" t="s">
        <v>104</v>
      </c>
      <c r="E29" s="54" t="s">
        <v>213</v>
      </c>
      <c r="F29" s="51" t="s">
        <v>304</v>
      </c>
      <c r="G29" s="53"/>
      <c r="H29" s="51"/>
      <c r="I29" s="51"/>
      <c r="J29" s="51"/>
      <c r="K29" s="51"/>
      <c r="L29" s="51"/>
      <c r="M29" s="51"/>
      <c r="O29" s="3">
        <v>1</v>
      </c>
      <c r="P29" s="47" t="s">
        <v>354</v>
      </c>
      <c r="Q29" s="47"/>
    </row>
    <row r="30" spans="1:17" ht="13.5" customHeight="1">
      <c r="A30" s="51" t="s">
        <v>277</v>
      </c>
      <c r="B30" s="51" t="s">
        <v>24</v>
      </c>
      <c r="C30" s="51" t="s">
        <v>31</v>
      </c>
      <c r="D30" s="51" t="s">
        <v>123</v>
      </c>
      <c r="E30" s="51"/>
      <c r="F30" s="51" t="s">
        <v>305</v>
      </c>
      <c r="G30" s="53"/>
      <c r="H30" s="51"/>
      <c r="I30" s="51"/>
      <c r="J30" s="51"/>
      <c r="K30" s="51"/>
      <c r="L30" s="51"/>
      <c r="M30" s="51"/>
      <c r="O30" s="3">
        <v>2</v>
      </c>
      <c r="P30" s="47" t="s">
        <v>296</v>
      </c>
      <c r="Q30" s="47"/>
    </row>
    <row r="31" spans="1:17" ht="13.5" customHeight="1">
      <c r="A31" s="51" t="s">
        <v>277</v>
      </c>
      <c r="B31" s="51" t="s">
        <v>25</v>
      </c>
      <c r="C31" s="51" t="s">
        <v>104</v>
      </c>
      <c r="D31" s="51"/>
      <c r="E31" s="51"/>
      <c r="F31" s="51" t="s">
        <v>306</v>
      </c>
      <c r="G31" s="53"/>
      <c r="H31" s="51"/>
      <c r="I31" s="51"/>
      <c r="J31" s="51"/>
      <c r="K31" s="51"/>
      <c r="L31" s="51"/>
      <c r="M31" s="51"/>
      <c r="O31" s="3">
        <v>3</v>
      </c>
      <c r="P31" s="47" t="s">
        <v>355</v>
      </c>
      <c r="Q31" s="47"/>
    </row>
    <row r="32" spans="1:13" ht="13.5" customHeight="1">
      <c r="A32" s="38"/>
      <c r="B32" s="38"/>
      <c r="C32" s="38"/>
      <c r="D32" s="38"/>
      <c r="E32" s="38"/>
      <c r="F32" s="38"/>
      <c r="G32" s="39"/>
      <c r="H32" s="38"/>
      <c r="I32" s="38"/>
      <c r="J32" s="38"/>
      <c r="K32" s="38"/>
      <c r="L32" s="38"/>
      <c r="M32" s="38"/>
    </row>
    <row r="33" spans="1:13" ht="13.5" customHeight="1">
      <c r="A33" s="38"/>
      <c r="B33" s="38"/>
      <c r="C33" s="38"/>
      <c r="D33" s="38"/>
      <c r="E33" s="38"/>
      <c r="F33" s="38"/>
      <c r="G33" s="39"/>
      <c r="H33" s="38"/>
      <c r="I33" s="38"/>
      <c r="J33" s="38"/>
      <c r="K33" s="38"/>
      <c r="L33" s="38"/>
      <c r="M33" s="38"/>
    </row>
    <row r="34" spans="1:13" ht="13.5" customHeight="1">
      <c r="A34" s="38"/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38"/>
      <c r="M34" s="38"/>
    </row>
    <row r="35" spans="1:13" ht="13.5" customHeight="1">
      <c r="A35" s="38"/>
      <c r="B35" s="38"/>
      <c r="C35" s="38"/>
      <c r="D35" s="38"/>
      <c r="E35" s="38"/>
      <c r="F35" s="38"/>
      <c r="G35" s="39"/>
      <c r="H35" s="38"/>
      <c r="I35" s="38"/>
      <c r="J35" s="38"/>
      <c r="K35" s="38"/>
      <c r="L35" s="38"/>
      <c r="M35" s="38"/>
    </row>
    <row r="36" spans="1:13" ht="13.5" customHeight="1">
      <c r="A36" s="38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38"/>
      <c r="M36" s="38"/>
    </row>
    <row r="37" spans="1:13" ht="13.5" customHeight="1">
      <c r="A37" s="38"/>
      <c r="B37" s="38"/>
      <c r="C37" s="38"/>
      <c r="D37" s="38"/>
      <c r="E37" s="38"/>
      <c r="F37" s="38"/>
      <c r="G37" s="39"/>
      <c r="H37" s="38"/>
      <c r="I37" s="38"/>
      <c r="J37" s="38"/>
      <c r="K37" s="38"/>
      <c r="L37" s="38"/>
      <c r="M37" s="38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1"/>
  <sheetViews>
    <sheetView zoomScalePageLayoutView="0" workbookViewId="0" topLeftCell="A9">
      <selection activeCell="A28" sqref="A28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3" width="6.125" style="3" customWidth="1"/>
    <col min="4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5.1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231</v>
      </c>
      <c r="D2" s="5"/>
      <c r="E2" s="5"/>
    </row>
    <row r="3" spans="1:5" ht="17.25" customHeight="1">
      <c r="A3" s="6" t="s">
        <v>12</v>
      </c>
      <c r="B3" s="5"/>
      <c r="C3" s="46" t="s">
        <v>267</v>
      </c>
      <c r="D3" s="6"/>
      <c r="E3" s="6"/>
    </row>
    <row r="4" spans="1:12" ht="17.25" customHeight="1">
      <c r="A4" s="6" t="s">
        <v>13</v>
      </c>
      <c r="B4" s="6"/>
      <c r="C4" s="7">
        <v>0.4444444444444444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268</v>
      </c>
      <c r="D6" s="47"/>
      <c r="E6" s="47" t="s">
        <v>272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118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70</v>
      </c>
      <c r="J10" s="50" t="s">
        <v>271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50</v>
      </c>
      <c r="S10" s="12" t="s">
        <v>11</v>
      </c>
    </row>
    <row r="11" spans="1:19" ht="12.75" customHeight="1">
      <c r="A11" s="48" t="s">
        <v>107</v>
      </c>
      <c r="B11" s="49" t="s">
        <v>108</v>
      </c>
      <c r="C11" s="50" t="s">
        <v>271</v>
      </c>
      <c r="D11" s="8">
        <f>SUMPRODUCT(($C$24:$C$48=$A11)*($B$24:$B$48=C8))</f>
        <v>0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34</v>
      </c>
      <c r="I11" s="49" t="s">
        <v>95</v>
      </c>
      <c r="J11" s="50" t="s">
        <v>270</v>
      </c>
      <c r="K11" s="8">
        <f>SUMPRODUCT(($C$24:$C$48=$H11)*($B$24:$B$48=K8))</f>
        <v>1</v>
      </c>
      <c r="L11" s="8">
        <f>SUMPRODUCT(($D$24:$D$48=$H11)*($B$24:$B$48=K8))+SUMPRODUCT(($E$24:$E$48=$H11)*($B$24:$B$48=K8))</f>
        <v>1</v>
      </c>
      <c r="M11" s="8">
        <f t="shared" si="1"/>
        <v>0</v>
      </c>
      <c r="O11" s="8" t="str">
        <f>C8</f>
        <v>WHITE</v>
      </c>
      <c r="P11" s="8">
        <f>_xlfn.COUNTIFS(B24:B48,C8,A24:A48,"1*")</f>
        <v>0</v>
      </c>
      <c r="Q11" s="8">
        <f>_xlfn.COUNTIFS(B24:B48,C8,A24:A48,"2*")</f>
        <v>1</v>
      </c>
      <c r="R11" s="36">
        <v>0</v>
      </c>
      <c r="S11" s="8">
        <f>P11+Q11+R11</f>
        <v>1</v>
      </c>
    </row>
    <row r="12" spans="1:19" ht="12.75" customHeight="1">
      <c r="A12" s="48" t="s">
        <v>233</v>
      </c>
      <c r="B12" s="49" t="s">
        <v>234</v>
      </c>
      <c r="C12" s="50" t="s">
        <v>271</v>
      </c>
      <c r="D12" s="8">
        <f>SUMPRODUCT(($C$24:$C$48=$A12)*($B$24:$B$48=C8))</f>
        <v>0</v>
      </c>
      <c r="E12" s="8">
        <f>SUMPRODUCT(($D$24:$D$48=$A12)*($B$24:$B$48=C8))+SUMPRODUCT(($E$24:$E$48=$A12)*($B$24:$B$48=C8))</f>
        <v>0</v>
      </c>
      <c r="F12" s="8">
        <f t="shared" si="0"/>
        <v>0</v>
      </c>
      <c r="H12" s="48" t="s">
        <v>184</v>
      </c>
      <c r="I12" s="49" t="s">
        <v>185</v>
      </c>
      <c r="J12" s="50" t="s">
        <v>270</v>
      </c>
      <c r="K12" s="8">
        <f>SUMPRODUCT(($C$24:$C$48=$H12)*($B$24:$B$48=K8))</f>
        <v>1</v>
      </c>
      <c r="L12" s="8">
        <f>SUMPRODUCT(($D$24:$D$48=$H12)*($B$24:$B$48=K8))+SUMPRODUCT(($E$24:$E$48=$H12)*($B$24:$B$48=K8))</f>
        <v>1</v>
      </c>
      <c r="M12" s="8">
        <f t="shared" si="1"/>
        <v>0</v>
      </c>
      <c r="O12" s="8" t="str">
        <f>K8</f>
        <v>BLACK</v>
      </c>
      <c r="P12" s="8">
        <f>_xlfn.COUNTIFS(B24:B48,K8,A24:A48,"1*")</f>
        <v>3</v>
      </c>
      <c r="Q12" s="8">
        <f>_xlfn.COUNTIFS(B24:B48,K8,A24:A48,"2*")</f>
        <v>2</v>
      </c>
      <c r="R12" s="36">
        <v>0</v>
      </c>
      <c r="S12" s="8">
        <f>P12+Q12+R12</f>
        <v>5</v>
      </c>
    </row>
    <row r="13" spans="1:13" ht="12.75" customHeight="1">
      <c r="A13" s="48" t="s">
        <v>30</v>
      </c>
      <c r="B13" s="49" t="s">
        <v>26</v>
      </c>
      <c r="C13" s="50" t="s">
        <v>271</v>
      </c>
      <c r="D13" s="8">
        <f>SUMPRODUCT(($C$24:$C$48=$A13)*($B$24:$B$48=C8))</f>
        <v>0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104</v>
      </c>
      <c r="I13" s="49" t="s">
        <v>188</v>
      </c>
      <c r="J13" s="50" t="s">
        <v>271</v>
      </c>
      <c r="K13" s="8">
        <f>SUMPRODUCT(($C$24:$C$48=$H13)*($B$24:$B$48=K8))</f>
        <v>0</v>
      </c>
      <c r="L13" s="8">
        <f>SUMPRODUCT(($D$24:$D$48=$H13)*($B$24:$B$48=K8))+SUMPRODUCT(($E$24:$E$48=$H13)*($B$24:$B$48=K8))</f>
        <v>0</v>
      </c>
      <c r="M13" s="8">
        <f t="shared" si="1"/>
        <v>0</v>
      </c>
    </row>
    <row r="14" spans="1:13" ht="12.75" customHeight="1">
      <c r="A14" s="48" t="s">
        <v>139</v>
      </c>
      <c r="B14" s="49" t="s">
        <v>140</v>
      </c>
      <c r="C14" s="50" t="s">
        <v>271</v>
      </c>
      <c r="D14" s="8">
        <f>SUMPRODUCT(($C$24:$C$48=$A14)*($B$24:$B$48=C8))</f>
        <v>0</v>
      </c>
      <c r="E14" s="8">
        <f>SUMPRODUCT(($D$24:$D$48=$A14)*($B$24:$B$48=C8))+SUMPRODUCT(($E$24:$E$48=$A14)*($B$24:$B$48=C8))</f>
        <v>0</v>
      </c>
      <c r="F14" s="8">
        <f t="shared" si="0"/>
        <v>0</v>
      </c>
      <c r="H14" s="48" t="s">
        <v>136</v>
      </c>
      <c r="I14" s="49" t="s">
        <v>91</v>
      </c>
      <c r="J14" s="50" t="s">
        <v>270</v>
      </c>
      <c r="K14" s="8">
        <f>SUMPRODUCT(($C$24:$C$48=$H14)*($B$24:$B$48=K8))</f>
        <v>0</v>
      </c>
      <c r="L14" s="8">
        <f>SUMPRODUCT(($D$24:$D$48=$H14)*($B$24:$B$48=K8))+SUMPRODUCT(($E$24:$E$48=$H14)*($B$24:$B$48=K8))</f>
        <v>2</v>
      </c>
      <c r="M14" s="8">
        <f t="shared" si="1"/>
        <v>0</v>
      </c>
    </row>
    <row r="15" spans="1:19" ht="12.75" customHeight="1">
      <c r="A15" s="48" t="s">
        <v>137</v>
      </c>
      <c r="B15" s="49" t="s">
        <v>138</v>
      </c>
      <c r="C15" s="50" t="s">
        <v>271</v>
      </c>
      <c r="D15" s="8">
        <f>SUMPRODUCT(($C$24:$C$48=$A15)*($B$24:$B$48=C8))</f>
        <v>0</v>
      </c>
      <c r="E15" s="8">
        <f>SUMPRODUCT(($D$24:$D$48=$A15)*($B$24:$B$48=C8))+SUMPRODUCT(($E$24:$E$48=$A15)*($B$24:$B$48=C8))</f>
        <v>0</v>
      </c>
      <c r="F15" s="8">
        <f t="shared" si="0"/>
        <v>0</v>
      </c>
      <c r="H15" s="48" t="s">
        <v>207</v>
      </c>
      <c r="I15" s="49" t="s">
        <v>208</v>
      </c>
      <c r="J15" s="50" t="s">
        <v>270</v>
      </c>
      <c r="K15" s="8">
        <f>SUMPRODUCT(($C$24:$C$48=$H15)*($B$24:$B$48=K8))</f>
        <v>0</v>
      </c>
      <c r="L15" s="8">
        <f>SUMPRODUCT(($D$24:$D$48=$H15)*($B$24:$B$48=K8))+SUMPRODUCT(($E$24:$E$48=$H15)*($B$24:$B$48=K8))</f>
        <v>1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127</v>
      </c>
      <c r="B16" s="49" t="s">
        <v>128</v>
      </c>
      <c r="C16" s="50" t="s">
        <v>271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0</v>
      </c>
      <c r="H16" s="48" t="s">
        <v>92</v>
      </c>
      <c r="I16" s="49" t="s">
        <v>189</v>
      </c>
      <c r="J16" s="50" t="s">
        <v>271</v>
      </c>
      <c r="K16" s="8">
        <f>SUMPRODUCT(($C$24:$C$48=$H16)*($B$24:$B$48=K8))</f>
        <v>0</v>
      </c>
      <c r="L16" s="8">
        <f>SUMPRODUCT(($D$24:$D$48=$H16)*($B$24:$B$48=K8))+SUMPRODUCT(($E$24:$E$48=$H16)*($B$24:$B$48=K8))</f>
        <v>0</v>
      </c>
      <c r="M16" s="8">
        <f t="shared" si="1"/>
        <v>0</v>
      </c>
      <c r="O16" s="13" t="str">
        <f>C8</f>
        <v>WHITE</v>
      </c>
      <c r="P16" s="50">
        <v>15</v>
      </c>
      <c r="Q16" s="50">
        <v>21</v>
      </c>
      <c r="R16" s="8">
        <f>P16+Q16+S16</f>
        <v>36</v>
      </c>
      <c r="S16" s="36">
        <v>0</v>
      </c>
    </row>
    <row r="17" spans="1:19" ht="12.75" customHeight="1">
      <c r="A17" s="48" t="s">
        <v>109</v>
      </c>
      <c r="B17" s="49" t="s">
        <v>110</v>
      </c>
      <c r="C17" s="50" t="s">
        <v>270</v>
      </c>
      <c r="D17" s="8">
        <f>SUMPRODUCT(($C$24:$C$48=$A17)*($B$24:$B$48=C8))</f>
        <v>0</v>
      </c>
      <c r="E17" s="8">
        <f>SUMPRODUCT(($D$24:$D$48=$A17)*($B$24:$B$48=C8))+SUMPRODUCT(($E$24:$E$48=$A17)*($B$24:$B$48=C8))</f>
        <v>0</v>
      </c>
      <c r="F17" s="8">
        <f t="shared" si="0"/>
        <v>0</v>
      </c>
      <c r="H17" s="48" t="s">
        <v>210</v>
      </c>
      <c r="I17" s="49" t="s">
        <v>211</v>
      </c>
      <c r="J17" s="50" t="s">
        <v>270</v>
      </c>
      <c r="K17" s="8">
        <f>SUMPRODUCT(($C$24:$C$48=$H17)*($B$24:$B$48=K8))</f>
        <v>1</v>
      </c>
      <c r="L17" s="8">
        <f>SUMPRODUCT(($D$24:$D$48=$H17)*($B$24:$B$48=K8))+SUMPRODUCT(($E$24:$E$48=$H17)*($B$24:$B$48=K8))</f>
        <v>0</v>
      </c>
      <c r="M17" s="8">
        <f t="shared" si="1"/>
        <v>0</v>
      </c>
      <c r="O17" s="13" t="str">
        <f>K8</f>
        <v>BLACK</v>
      </c>
      <c r="P17" s="50">
        <v>21</v>
      </c>
      <c r="Q17" s="50">
        <v>24</v>
      </c>
      <c r="R17" s="8">
        <f>P17+Q17+S17</f>
        <v>45</v>
      </c>
      <c r="S17" s="36">
        <v>0</v>
      </c>
    </row>
    <row r="18" spans="1:17" ht="12.75" customHeight="1">
      <c r="A18" s="48" t="s">
        <v>111</v>
      </c>
      <c r="B18" s="49" t="s">
        <v>112</v>
      </c>
      <c r="C18" s="50" t="s">
        <v>271</v>
      </c>
      <c r="D18" s="8">
        <f>SUMPRODUCT(($C$24:$C$48=$A18)*($B$24:$B$48=C8))</f>
        <v>0</v>
      </c>
      <c r="E18" s="8">
        <f>SUMPRODUCT(($D$24:$D$48=$A18)*($B$24:$B$48=C8))+SUMPRODUCT(($E$24:$E$48=$A18)*($B$24:$B$48=C8))</f>
        <v>0</v>
      </c>
      <c r="F18" s="8">
        <f t="shared" si="0"/>
        <v>0</v>
      </c>
      <c r="H18" s="48" t="s">
        <v>116</v>
      </c>
      <c r="I18" s="49" t="s">
        <v>212</v>
      </c>
      <c r="J18" s="50" t="s">
        <v>270</v>
      </c>
      <c r="K18" s="8">
        <f>SUMPRODUCT(($C$24:$C$48=$H18)*($B$24:$B$48=K8))</f>
        <v>0</v>
      </c>
      <c r="L18" s="8">
        <f>SUMPRODUCT(($D$24:$D$48=$H18)*($B$24:$B$48=K8))+SUMPRODUCT(($E$24:$E$48=$H18)*($B$24:$B$48=K8))</f>
        <v>0</v>
      </c>
      <c r="M18" s="8">
        <f t="shared" si="1"/>
        <v>0</v>
      </c>
      <c r="P18" s="47"/>
      <c r="Q18" s="47"/>
    </row>
    <row r="19" spans="1:17" ht="12.75" customHeight="1">
      <c r="A19" s="34"/>
      <c r="B19" s="25"/>
      <c r="C19" s="8"/>
      <c r="D19" s="8"/>
      <c r="E19" s="8"/>
      <c r="F19" s="8"/>
      <c r="H19" s="10"/>
      <c r="I19" s="8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/>
      <c r="Q20" s="47"/>
    </row>
    <row r="21" spans="1:17" ht="12.75" customHeight="1">
      <c r="A21" s="8"/>
      <c r="B21" s="8"/>
      <c r="C21" s="8"/>
      <c r="D21" s="8"/>
      <c r="E21" s="8"/>
      <c r="F21" s="8"/>
      <c r="H21" s="8" t="s">
        <v>16</v>
      </c>
      <c r="I21" s="8" t="s">
        <v>357</v>
      </c>
      <c r="J21" s="8"/>
      <c r="K21" s="8"/>
      <c r="L21" s="8"/>
      <c r="M21" s="8"/>
      <c r="O21" s="8" t="str">
        <f>K8</f>
        <v>BLACK</v>
      </c>
      <c r="P21" s="52"/>
      <c r="Q21" s="47"/>
    </row>
    <row r="22" spans="1:17" ht="1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P22" s="47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273</v>
      </c>
      <c r="B24" s="51" t="s">
        <v>25</v>
      </c>
      <c r="C24" s="51" t="s">
        <v>37</v>
      </c>
      <c r="D24" s="51"/>
      <c r="E24" s="51"/>
      <c r="F24" s="51" t="s">
        <v>307</v>
      </c>
      <c r="G24" s="53"/>
      <c r="H24" s="51" t="s">
        <v>277</v>
      </c>
      <c r="I24" s="51" t="s">
        <v>24</v>
      </c>
      <c r="J24" s="51" t="s">
        <v>37</v>
      </c>
      <c r="K24" s="51" t="s">
        <v>291</v>
      </c>
      <c r="L24" s="51" t="s">
        <v>313</v>
      </c>
      <c r="M24" s="51" t="s">
        <v>314</v>
      </c>
      <c r="O24" s="3" t="s">
        <v>41</v>
      </c>
      <c r="P24" s="56" t="s">
        <v>56</v>
      </c>
      <c r="Q24" s="56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353</v>
      </c>
      <c r="B25" s="51" t="s">
        <v>25</v>
      </c>
      <c r="C25" s="51" t="s">
        <v>34</v>
      </c>
      <c r="D25" s="51" t="s">
        <v>37</v>
      </c>
      <c r="E25" s="51"/>
      <c r="F25" s="51" t="s">
        <v>308</v>
      </c>
      <c r="G25" s="53"/>
      <c r="H25" s="51"/>
      <c r="I25" s="51"/>
      <c r="J25" s="51"/>
      <c r="K25" s="57"/>
      <c r="L25" s="51"/>
      <c r="M25" s="51"/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273</v>
      </c>
      <c r="B26" s="51" t="s">
        <v>25</v>
      </c>
      <c r="C26" s="51" t="s">
        <v>184</v>
      </c>
      <c r="D26" s="51" t="s">
        <v>207</v>
      </c>
      <c r="E26" s="51" t="s">
        <v>136</v>
      </c>
      <c r="F26" s="51" t="s">
        <v>309</v>
      </c>
      <c r="G26" s="53"/>
      <c r="H26" s="51"/>
      <c r="I26" s="51"/>
      <c r="J26" s="51"/>
      <c r="K26" s="51"/>
      <c r="L26" s="51"/>
      <c r="M26" s="51"/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277</v>
      </c>
      <c r="B27" s="51" t="s">
        <v>25</v>
      </c>
      <c r="C27" s="51" t="s">
        <v>37</v>
      </c>
      <c r="D27" s="51" t="s">
        <v>34</v>
      </c>
      <c r="E27" s="51"/>
      <c r="F27" s="51" t="s">
        <v>310</v>
      </c>
      <c r="G27" s="53"/>
      <c r="H27" s="51"/>
      <c r="I27" s="51"/>
      <c r="J27" s="53"/>
      <c r="K27" s="51"/>
      <c r="L27" s="51"/>
      <c r="M27" s="51"/>
      <c r="P27" s="47"/>
      <c r="Q27" s="47"/>
    </row>
    <row r="28" spans="1:17" ht="13.5" customHeight="1">
      <c r="A28" s="51" t="s">
        <v>277</v>
      </c>
      <c r="B28" s="51" t="s">
        <v>25</v>
      </c>
      <c r="C28" s="51" t="s">
        <v>210</v>
      </c>
      <c r="D28" s="51" t="s">
        <v>184</v>
      </c>
      <c r="E28" s="51" t="s">
        <v>136</v>
      </c>
      <c r="F28" s="51" t="s">
        <v>311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277</v>
      </c>
      <c r="B29" s="51" t="s">
        <v>24</v>
      </c>
      <c r="C29" s="51" t="s">
        <v>37</v>
      </c>
      <c r="D29" s="51" t="s">
        <v>37</v>
      </c>
      <c r="E29" s="54" t="s">
        <v>37</v>
      </c>
      <c r="F29" s="51" t="s">
        <v>312</v>
      </c>
      <c r="G29" s="53"/>
      <c r="H29" s="51"/>
      <c r="I29" s="51"/>
      <c r="J29" s="51"/>
      <c r="K29" s="51"/>
      <c r="L29" s="51"/>
      <c r="M29" s="51"/>
      <c r="O29" s="3">
        <v>1</v>
      </c>
      <c r="P29" s="47" t="s">
        <v>356</v>
      </c>
      <c r="Q29" s="47"/>
    </row>
    <row r="30" spans="1:17" ht="13.5" customHeight="1">
      <c r="A30" s="51"/>
      <c r="B30" s="51"/>
      <c r="C30" s="51"/>
      <c r="D30" s="51"/>
      <c r="E30" s="51"/>
      <c r="F30" s="51"/>
      <c r="G30" s="53"/>
      <c r="H30" s="51"/>
      <c r="I30" s="51"/>
      <c r="J30" s="51"/>
      <c r="K30" s="51"/>
      <c r="L30" s="51"/>
      <c r="M30" s="51"/>
      <c r="O30" s="3">
        <v>2</v>
      </c>
      <c r="P30" s="47" t="s">
        <v>358</v>
      </c>
      <c r="Q30" s="47"/>
    </row>
    <row r="31" spans="1:17" ht="13.5" customHeight="1">
      <c r="A31" s="38"/>
      <c r="B31" s="38"/>
      <c r="C31" s="38"/>
      <c r="D31" s="38"/>
      <c r="E31" s="38"/>
      <c r="F31" s="38"/>
      <c r="G31" s="39"/>
      <c r="H31" s="38"/>
      <c r="I31" s="38"/>
      <c r="J31" s="38"/>
      <c r="K31" s="38"/>
      <c r="L31" s="38"/>
      <c r="M31" s="38"/>
      <c r="O31" s="3">
        <v>3</v>
      </c>
      <c r="P31" s="47" t="s">
        <v>359</v>
      </c>
      <c r="Q31" s="47"/>
    </row>
    <row r="32" spans="1:13" ht="13.5" customHeight="1">
      <c r="A32" s="38"/>
      <c r="B32" s="38"/>
      <c r="C32" s="38"/>
      <c r="D32" s="38"/>
      <c r="E32" s="38"/>
      <c r="F32" s="38"/>
      <c r="G32" s="39"/>
      <c r="H32" s="38"/>
      <c r="I32" s="38"/>
      <c r="J32" s="38"/>
      <c r="K32" s="38"/>
      <c r="L32" s="38"/>
      <c r="M32" s="38"/>
    </row>
    <row r="33" spans="1:13" ht="13.5" customHeight="1">
      <c r="A33" s="38"/>
      <c r="B33" s="38"/>
      <c r="C33" s="38"/>
      <c r="D33" s="38"/>
      <c r="E33" s="38"/>
      <c r="F33" s="38"/>
      <c r="G33" s="39"/>
      <c r="H33" s="38"/>
      <c r="I33" s="38"/>
      <c r="J33" s="38"/>
      <c r="K33" s="38"/>
      <c r="L33" s="38"/>
      <c r="M33" s="38"/>
    </row>
    <row r="34" spans="1:13" ht="13.5" customHeight="1">
      <c r="A34" s="38"/>
      <c r="B34" s="38"/>
      <c r="C34" s="38"/>
      <c r="D34" s="38"/>
      <c r="E34" s="38"/>
      <c r="F34" s="39"/>
      <c r="G34" s="39"/>
      <c r="H34" s="38"/>
      <c r="I34" s="38"/>
      <c r="J34" s="38"/>
      <c r="K34" s="38"/>
      <c r="L34" s="38"/>
      <c r="M34" s="38"/>
    </row>
    <row r="35" spans="1:13" ht="13.5" customHeight="1">
      <c r="A35" s="38"/>
      <c r="B35" s="38"/>
      <c r="C35" s="38"/>
      <c r="D35" s="38"/>
      <c r="E35" s="38"/>
      <c r="F35" s="38"/>
      <c r="G35" s="39"/>
      <c r="H35" s="38"/>
      <c r="I35" s="38"/>
      <c r="J35" s="38"/>
      <c r="K35" s="38"/>
      <c r="L35" s="38"/>
      <c r="M35" s="38"/>
    </row>
    <row r="36" spans="1:13" ht="13.5" customHeight="1">
      <c r="A36" s="38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38"/>
      <c r="M36" s="38"/>
    </row>
    <row r="37" spans="1:13" ht="13.5" customHeight="1">
      <c r="A37" s="38"/>
      <c r="B37" s="38"/>
      <c r="C37" s="38"/>
      <c r="D37" s="38"/>
      <c r="E37" s="38"/>
      <c r="F37" s="38"/>
      <c r="G37" s="39"/>
      <c r="H37" s="38"/>
      <c r="I37" s="38"/>
      <c r="J37" s="38"/>
      <c r="K37" s="38"/>
      <c r="L37" s="38"/>
      <c r="M37" s="38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50"/>
  <sheetViews>
    <sheetView zoomScalePageLayoutView="0" workbookViewId="0" topLeftCell="A7">
      <selection activeCell="C29" sqref="C29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3" width="6.00390625" style="3" customWidth="1"/>
    <col min="4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5.753906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265</v>
      </c>
      <c r="D2" s="5"/>
      <c r="E2" s="5"/>
    </row>
    <row r="3" spans="1:5" ht="17.25" customHeight="1">
      <c r="A3" s="6" t="s">
        <v>12</v>
      </c>
      <c r="B3" s="5"/>
      <c r="C3" s="46" t="s">
        <v>237</v>
      </c>
      <c r="D3" s="6"/>
      <c r="E3" s="6"/>
    </row>
    <row r="4" spans="1:12" ht="17.25" customHeight="1">
      <c r="A4" s="6" t="s">
        <v>13</v>
      </c>
      <c r="B4" s="6"/>
      <c r="C4" s="7">
        <v>0.4791666666666667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268</v>
      </c>
      <c r="D6" s="47"/>
      <c r="E6" s="47" t="s">
        <v>269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90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183</v>
      </c>
      <c r="J10" s="50" t="s">
        <v>270</v>
      </c>
      <c r="K10" s="8">
        <f>SUMPRODUCT(($C$23:$C$47=$H10)*($B$23:$B$47=K8))</f>
        <v>0</v>
      </c>
      <c r="L10" s="8">
        <f>SUMPRODUCT(($D$23:$D$47=$H10)*($B$23:$B$47=K8))+SUMPRODUCT(($E$23:$E$47=$H10)*($B$23:$B$47=K8))</f>
        <v>0</v>
      </c>
      <c r="M10" s="8">
        <f aca="true" t="shared" si="1" ref="M10:M18">SUMPRODUCT(($J$23:$J$47=$H10)*($I$23:$I$47=$K$8))*2</f>
        <v>0</v>
      </c>
      <c r="O10" s="11" t="s">
        <v>8</v>
      </c>
      <c r="P10" s="11" t="s">
        <v>6</v>
      </c>
      <c r="Q10" s="11" t="s">
        <v>7</v>
      </c>
      <c r="R10" s="11" t="s">
        <v>69</v>
      </c>
      <c r="S10" s="12" t="s">
        <v>11</v>
      </c>
    </row>
    <row r="11" spans="1:19" ht="12.75" customHeight="1">
      <c r="A11" s="48" t="s">
        <v>54</v>
      </c>
      <c r="B11" s="49" t="s">
        <v>55</v>
      </c>
      <c r="C11" s="50" t="s">
        <v>270</v>
      </c>
      <c r="D11" s="8">
        <f>SUMPRODUCT(($C$24:$C$48=$A11)*($B$24:$B$48=C8))</f>
        <v>1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191</v>
      </c>
      <c r="I11" s="49" t="s">
        <v>239</v>
      </c>
      <c r="J11" s="50" t="s">
        <v>270</v>
      </c>
      <c r="K11" s="8">
        <f>SUMPRODUCT(($C$23:$C$47=$H11)*($B$23:$B$47=K8))</f>
        <v>1</v>
      </c>
      <c r="L11" s="8">
        <f>SUMPRODUCT(($D$23:$D$47=$H11)*($B$23:$B$47=K8))+SUMPRODUCT(($E$23:$E$47=$H11)*($B$23:$B$47=K8))</f>
        <v>1</v>
      </c>
      <c r="M11" s="8">
        <f t="shared" si="1"/>
        <v>0</v>
      </c>
      <c r="O11" s="8" t="str">
        <f>C8</f>
        <v>WHITE</v>
      </c>
      <c r="P11" s="8">
        <f>_xlfn.COUNTIFS(B24:B48,C8,A24:A48,"1*")</f>
        <v>2</v>
      </c>
      <c r="Q11" s="8">
        <f>_xlfn.COUNTIFS(B24:B48,C8,A24:A48,"2*")</f>
        <v>0</v>
      </c>
      <c r="R11" s="36">
        <v>0</v>
      </c>
      <c r="S11" s="8">
        <f>P11+Q11+R11</f>
        <v>2</v>
      </c>
    </row>
    <row r="12" spans="1:19" ht="12.75" customHeight="1">
      <c r="A12" s="48" t="s">
        <v>156</v>
      </c>
      <c r="B12" s="49" t="s">
        <v>266</v>
      </c>
      <c r="C12" s="50" t="s">
        <v>270</v>
      </c>
      <c r="D12" s="8">
        <f>SUMPRODUCT(($C$24:$C$48=$A12)*($B$24:$B$48=C8))</f>
        <v>0</v>
      </c>
      <c r="E12" s="8">
        <f>SUMPRODUCT(($D$24:$D$48=$A12)*($B$24:$B$48=C8))+SUMPRODUCT(($E$24:$E$48=$A12)*($B$24:$B$48=C8))</f>
        <v>0</v>
      </c>
      <c r="F12" s="8">
        <f t="shared" si="0"/>
        <v>0</v>
      </c>
      <c r="H12" s="48" t="s">
        <v>240</v>
      </c>
      <c r="I12" s="49" t="s">
        <v>241</v>
      </c>
      <c r="J12" s="50" t="s">
        <v>270</v>
      </c>
      <c r="K12" s="8">
        <f>SUMPRODUCT(($C$23:$C$47=$H12)*($B$23:$B$47=K8))</f>
        <v>0</v>
      </c>
      <c r="L12" s="8">
        <f>SUMPRODUCT(($D$23:$D$47=$H12)*($B$23:$B$47=K8))+SUMPRODUCT(($E$23:$E$47=$H12)*($B$23:$B$47=K8))</f>
        <v>0</v>
      </c>
      <c r="M12" s="8">
        <f t="shared" si="1"/>
        <v>0</v>
      </c>
      <c r="O12" s="8" t="str">
        <f>K8</f>
        <v>BLACK</v>
      </c>
      <c r="P12" s="8">
        <f>_xlfn.COUNTIFS(B24:B48,K8,A24:A48,"1*")</f>
        <v>2</v>
      </c>
      <c r="Q12" s="8">
        <f>_xlfn.COUNTIFS(B24:B48,K8,A24:A48,"2*")</f>
        <v>2</v>
      </c>
      <c r="R12" s="36">
        <v>0</v>
      </c>
      <c r="S12" s="8">
        <f>P12+Q12+R12</f>
        <v>4</v>
      </c>
    </row>
    <row r="13" spans="1:13" ht="12.75" customHeight="1">
      <c r="A13" s="48" t="s">
        <v>151</v>
      </c>
      <c r="B13" s="49" t="s">
        <v>152</v>
      </c>
      <c r="C13" s="50" t="s">
        <v>270</v>
      </c>
      <c r="D13" s="8">
        <f>SUMPRODUCT(($C$24:$C$48=$A13)*($B$24:$B$48=C8))</f>
        <v>0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242</v>
      </c>
      <c r="I13" s="49" t="s">
        <v>243</v>
      </c>
      <c r="J13" s="50" t="s">
        <v>270</v>
      </c>
      <c r="K13" s="8">
        <f>SUMPRODUCT(($C$23:$C$47=$H13)*($B$23:$B$47=K8))</f>
        <v>0</v>
      </c>
      <c r="L13" s="8">
        <f>SUMPRODUCT(($D$23:$D$47=$H13)*($B$23:$B$47=K8))+SUMPRODUCT(($E$23:$E$47=$H13)*($B$23:$B$47=K8))</f>
        <v>0</v>
      </c>
      <c r="M13" s="8">
        <f t="shared" si="1"/>
        <v>0</v>
      </c>
    </row>
    <row r="14" spans="1:13" ht="12.75" customHeight="1">
      <c r="A14" s="48" t="s">
        <v>65</v>
      </c>
      <c r="B14" s="49" t="s">
        <v>66</v>
      </c>
      <c r="C14" s="50" t="s">
        <v>270</v>
      </c>
      <c r="D14" s="8">
        <f>SUMPRODUCT(($C$24:$C$48=$A14)*($B$24:$B$48=C8))</f>
        <v>0</v>
      </c>
      <c r="E14" s="8">
        <f>SUMPRODUCT(($D$24:$D$48=$A14)*($B$24:$B$48=C8))+SUMPRODUCT(($E$24:$E$48=$A14)*($B$24:$B$48=C8))</f>
        <v>0</v>
      </c>
      <c r="F14" s="8">
        <f t="shared" si="0"/>
        <v>0</v>
      </c>
      <c r="H14" s="48" t="s">
        <v>226</v>
      </c>
      <c r="I14" s="49" t="s">
        <v>244</v>
      </c>
      <c r="J14" s="50" t="s">
        <v>271</v>
      </c>
      <c r="K14" s="8">
        <f>SUMPRODUCT(($C$23:$C$47=$H14)*($B$23:$B$47=K8))</f>
        <v>0</v>
      </c>
      <c r="L14" s="8">
        <f>SUMPRODUCT(($D$23:$D$47=$H14)*($B$23:$B$47=K8))+SUMPRODUCT(($E$23:$E$47=$H14)*($B$23:$B$47=K8))</f>
        <v>0</v>
      </c>
      <c r="M14" s="8">
        <f t="shared" si="1"/>
        <v>0</v>
      </c>
    </row>
    <row r="15" spans="1:19" ht="12.75" customHeight="1">
      <c r="A15" s="48" t="s">
        <v>29</v>
      </c>
      <c r="B15" s="49" t="s">
        <v>193</v>
      </c>
      <c r="C15" s="50" t="s">
        <v>270</v>
      </c>
      <c r="D15" s="8">
        <f>SUMPRODUCT(($C$24:$C$48=$A15)*($B$24:$B$48=C8))</f>
        <v>0</v>
      </c>
      <c r="E15" s="8">
        <f>SUMPRODUCT(($D$24:$D$48=$A15)*($B$24:$B$48=C8))+SUMPRODUCT(($E$24:$E$48=$A15)*($B$24:$B$48=C8))</f>
        <v>1</v>
      </c>
      <c r="F15" s="8">
        <f t="shared" si="0"/>
        <v>0</v>
      </c>
      <c r="H15" s="48" t="s">
        <v>96</v>
      </c>
      <c r="I15" s="49" t="s">
        <v>119</v>
      </c>
      <c r="J15" s="50" t="s">
        <v>271</v>
      </c>
      <c r="K15" s="8">
        <f>SUMPRODUCT(($C$23:$C$47=$H15)*($B$23:$B$47=K8))</f>
        <v>0</v>
      </c>
      <c r="L15" s="8">
        <f>SUMPRODUCT(($D$23:$D$47=$H15)*($B$23:$B$47=K8))+SUMPRODUCT(($E$23:$E$47=$H15)*($B$23:$B$47=K8))</f>
        <v>0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194</v>
      </c>
      <c r="B16" s="49" t="s">
        <v>195</v>
      </c>
      <c r="C16" s="50" t="s">
        <v>270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0</v>
      </c>
      <c r="H16" s="48" t="s">
        <v>245</v>
      </c>
      <c r="I16" s="49" t="s">
        <v>246</v>
      </c>
      <c r="J16" s="50" t="s">
        <v>271</v>
      </c>
      <c r="K16" s="8">
        <f>SUMPRODUCT(($C$23:$C$47=$H16)*($B$23:$B$47=K8))</f>
        <v>0</v>
      </c>
      <c r="L16" s="8">
        <f>SUMPRODUCT(($D$23:$D$47=$H16)*($B$23:$B$47=K8))+SUMPRODUCT(($E$23:$E$47=$H16)*($B$23:$B$47=K8))</f>
        <v>0</v>
      </c>
      <c r="M16" s="8">
        <f t="shared" si="1"/>
        <v>0</v>
      </c>
      <c r="O16" s="13" t="str">
        <f>C8</f>
        <v>WHITE</v>
      </c>
      <c r="P16" s="50">
        <v>23</v>
      </c>
      <c r="Q16" s="50">
        <v>30</v>
      </c>
      <c r="R16" s="8">
        <f>P16+Q16+S16</f>
        <v>53</v>
      </c>
      <c r="S16" s="36">
        <v>0</v>
      </c>
    </row>
    <row r="17" spans="1:19" ht="12.75" customHeight="1">
      <c r="A17" s="48" t="s">
        <v>181</v>
      </c>
      <c r="B17" s="49" t="s">
        <v>182</v>
      </c>
      <c r="C17" s="50" t="s">
        <v>270</v>
      </c>
      <c r="D17" s="8">
        <f>SUMPRODUCT(($C$24:$C$48=$A17)*($B$24:$B$48=C8))</f>
        <v>1</v>
      </c>
      <c r="E17" s="8">
        <f>SUMPRODUCT(($D$24:$D$48=$A17)*($B$24:$B$48=C8))+SUMPRODUCT(($E$24:$E$48=$A17)*($B$24:$B$48=C8))</f>
        <v>0</v>
      </c>
      <c r="F17" s="8">
        <f t="shared" si="0"/>
        <v>2</v>
      </c>
      <c r="H17" s="48" t="s">
        <v>165</v>
      </c>
      <c r="I17" s="49" t="s">
        <v>166</v>
      </c>
      <c r="J17" s="50" t="s">
        <v>270</v>
      </c>
      <c r="K17" s="8">
        <f>SUMPRODUCT(($C$23:$C$47=$H17)*($B$23:$B$47=K8))</f>
        <v>1</v>
      </c>
      <c r="L17" s="8">
        <f>SUMPRODUCT(($D$23:$D$47=$H17)*($B$23:$B$47=K8))+SUMPRODUCT(($E$23:$E$47=$H17)*($B$23:$B$47=K8))</f>
        <v>0</v>
      </c>
      <c r="M17" s="8">
        <f t="shared" si="1"/>
        <v>2</v>
      </c>
      <c r="O17" s="13" t="str">
        <f>K8</f>
        <v>BLACK</v>
      </c>
      <c r="P17" s="50">
        <v>20</v>
      </c>
      <c r="Q17" s="50">
        <v>17</v>
      </c>
      <c r="R17" s="8">
        <f>P17+Q17+S17</f>
        <v>37</v>
      </c>
      <c r="S17" s="36">
        <v>0</v>
      </c>
    </row>
    <row r="18" spans="1:17" ht="12.75" customHeight="1">
      <c r="A18" s="48" t="s">
        <v>122</v>
      </c>
      <c r="B18" s="49" t="s">
        <v>58</v>
      </c>
      <c r="C18" s="50" t="s">
        <v>270</v>
      </c>
      <c r="D18" s="8">
        <f>SUMPRODUCT(($C$24:$C$48=$A18)*($B$24:$B$48=C8))</f>
        <v>0</v>
      </c>
      <c r="E18" s="8">
        <f>SUMPRODUCT(($D$24:$D$48=$A18)*($B$24:$B$48=C8))+SUMPRODUCT(($E$24:$E$48=$A18)*($B$24:$B$48=C8))</f>
        <v>1</v>
      </c>
      <c r="F18" s="8">
        <f t="shared" si="0"/>
        <v>0</v>
      </c>
      <c r="H18" s="48" t="s">
        <v>120</v>
      </c>
      <c r="I18" s="49" t="s">
        <v>121</v>
      </c>
      <c r="J18" s="50" t="s">
        <v>271</v>
      </c>
      <c r="K18" s="8">
        <f>SUMPRODUCT(($C$23:$C$47=$H18)*($B$23:$B$47=K8))</f>
        <v>0</v>
      </c>
      <c r="L18" s="8">
        <f>SUMPRODUCT(($D$23:$D$47=$H18)*($B$23:$B$47=K8))+SUMPRODUCT(($E$23:$E$47=$H18)*($B$23:$B$47=K8))</f>
        <v>0</v>
      </c>
      <c r="M18" s="8">
        <f t="shared" si="1"/>
        <v>0</v>
      </c>
      <c r="P18" s="47"/>
      <c r="Q18" s="47"/>
    </row>
    <row r="19" spans="1:17" ht="12.75" customHeight="1">
      <c r="A19" s="43"/>
      <c r="B19" s="37"/>
      <c r="C19" s="8"/>
      <c r="D19" s="8"/>
      <c r="E19" s="8"/>
      <c r="F19" s="8"/>
      <c r="H19" s="34"/>
      <c r="I19" s="25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68</v>
      </c>
      <c r="J20" s="8"/>
      <c r="K20" s="8"/>
      <c r="L20" s="8"/>
      <c r="M20" s="8"/>
      <c r="P20" s="47"/>
      <c r="Q20" s="47"/>
    </row>
    <row r="21" spans="1:17" ht="12.75" customHeight="1">
      <c r="A21" s="35"/>
      <c r="B21" s="26"/>
      <c r="C21" s="8"/>
      <c r="D21" s="8"/>
      <c r="E21" s="8"/>
      <c r="F21" s="8"/>
      <c r="H21" s="35"/>
      <c r="I21" s="26"/>
      <c r="J21" s="8"/>
      <c r="K21" s="8"/>
      <c r="L21" s="8"/>
      <c r="M21" s="8"/>
      <c r="O21" s="8" t="str">
        <f>C8</f>
        <v>WHITE</v>
      </c>
      <c r="P21" s="50"/>
      <c r="Q21" s="47"/>
    </row>
    <row r="22" spans="1:17" ht="12.7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O22" s="8" t="str">
        <f>K8</f>
        <v>BLACK</v>
      </c>
      <c r="P22" s="52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317</v>
      </c>
      <c r="B24" s="51" t="s">
        <v>24</v>
      </c>
      <c r="C24" s="51" t="s">
        <v>181</v>
      </c>
      <c r="D24" s="51" t="s">
        <v>29</v>
      </c>
      <c r="E24" s="51"/>
      <c r="F24" s="51" t="s">
        <v>318</v>
      </c>
      <c r="G24" s="53"/>
      <c r="H24" s="51" t="s">
        <v>273</v>
      </c>
      <c r="I24" s="51" t="s">
        <v>25</v>
      </c>
      <c r="J24" s="51" t="s">
        <v>37</v>
      </c>
      <c r="K24" s="51" t="s">
        <v>315</v>
      </c>
      <c r="L24" s="51" t="s">
        <v>316</v>
      </c>
      <c r="M24" s="51" t="s">
        <v>318</v>
      </c>
      <c r="O24" s="3" t="s">
        <v>41</v>
      </c>
      <c r="P24" s="56" t="s">
        <v>56</v>
      </c>
      <c r="Q24" s="56" t="s">
        <v>57</v>
      </c>
      <c r="R24" s="11" t="s">
        <v>59</v>
      </c>
      <c r="S24" s="11" t="s">
        <v>60</v>
      </c>
      <c r="T24" s="11" t="s">
        <v>61</v>
      </c>
      <c r="U24" s="11" t="s">
        <v>62</v>
      </c>
      <c r="V24" s="11" t="s">
        <v>63</v>
      </c>
      <c r="W24" s="11" t="s">
        <v>64</v>
      </c>
    </row>
    <row r="25" spans="1:23" ht="13.5" customHeight="1">
      <c r="A25" s="51" t="s">
        <v>273</v>
      </c>
      <c r="B25" s="51" t="s">
        <v>25</v>
      </c>
      <c r="C25" s="51" t="s">
        <v>165</v>
      </c>
      <c r="D25" s="51" t="s">
        <v>191</v>
      </c>
      <c r="E25" s="51"/>
      <c r="F25" s="51" t="s">
        <v>319</v>
      </c>
      <c r="G25" s="53"/>
      <c r="H25" s="51" t="s">
        <v>277</v>
      </c>
      <c r="I25" s="51" t="s">
        <v>24</v>
      </c>
      <c r="J25" s="51" t="s">
        <v>37</v>
      </c>
      <c r="K25" s="51" t="s">
        <v>291</v>
      </c>
      <c r="L25" s="51" t="s">
        <v>322</v>
      </c>
      <c r="M25" s="51" t="s">
        <v>323</v>
      </c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273</v>
      </c>
      <c r="B26" s="51" t="s">
        <v>24</v>
      </c>
      <c r="C26" s="51" t="s">
        <v>54</v>
      </c>
      <c r="D26" s="51" t="s">
        <v>122</v>
      </c>
      <c r="E26" s="51"/>
      <c r="F26" s="51" t="s">
        <v>320</v>
      </c>
      <c r="G26" s="53"/>
      <c r="H26" s="51" t="s">
        <v>277</v>
      </c>
      <c r="I26" s="51" t="s">
        <v>25</v>
      </c>
      <c r="J26" s="51" t="s">
        <v>165</v>
      </c>
      <c r="K26" s="51" t="s">
        <v>291</v>
      </c>
      <c r="L26" s="51" t="s">
        <v>324</v>
      </c>
      <c r="M26" s="51" t="s">
        <v>326</v>
      </c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273</v>
      </c>
      <c r="B27" s="51" t="s">
        <v>25</v>
      </c>
      <c r="C27" s="51" t="s">
        <v>191</v>
      </c>
      <c r="D27" s="51"/>
      <c r="E27" s="51"/>
      <c r="F27" s="51" t="s">
        <v>321</v>
      </c>
      <c r="G27" s="53"/>
      <c r="H27" s="51" t="s">
        <v>277</v>
      </c>
      <c r="I27" s="51" t="s">
        <v>24</v>
      </c>
      <c r="J27" s="51" t="s">
        <v>181</v>
      </c>
      <c r="K27" s="51" t="s">
        <v>291</v>
      </c>
      <c r="L27" s="51" t="s">
        <v>325</v>
      </c>
      <c r="M27" s="51" t="s">
        <v>327</v>
      </c>
      <c r="P27" s="47"/>
      <c r="Q27" s="47"/>
    </row>
    <row r="28" spans="1:17" ht="13.5" customHeight="1">
      <c r="A28" s="51" t="s">
        <v>360</v>
      </c>
      <c r="B28" s="51" t="s">
        <v>25</v>
      </c>
      <c r="C28" s="51" t="s">
        <v>37</v>
      </c>
      <c r="D28" s="51" t="s">
        <v>37</v>
      </c>
      <c r="E28" s="54"/>
      <c r="F28" s="51" t="s">
        <v>334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328</v>
      </c>
      <c r="B29" s="51" t="s">
        <v>25</v>
      </c>
      <c r="C29" s="51" t="s">
        <v>37</v>
      </c>
      <c r="D29" s="51"/>
      <c r="E29" s="51"/>
      <c r="F29" s="51" t="s">
        <v>329</v>
      </c>
      <c r="G29" s="53"/>
      <c r="H29" s="51"/>
      <c r="I29" s="51"/>
      <c r="J29" s="51"/>
      <c r="K29" s="51"/>
      <c r="L29" s="51"/>
      <c r="M29" s="51"/>
      <c r="O29" s="3">
        <v>1</v>
      </c>
      <c r="P29" s="47" t="s">
        <v>361</v>
      </c>
      <c r="Q29" s="47"/>
    </row>
    <row r="30" spans="1:17" ht="13.5" customHeight="1">
      <c r="A30" s="51"/>
      <c r="B30" s="51"/>
      <c r="C30" s="51"/>
      <c r="D30" s="51"/>
      <c r="E30" s="51"/>
      <c r="F30" s="51"/>
      <c r="G30" s="53"/>
      <c r="H30" s="51"/>
      <c r="I30" s="51"/>
      <c r="J30" s="51"/>
      <c r="K30" s="51"/>
      <c r="L30" s="51"/>
      <c r="M30" s="51"/>
      <c r="O30" s="3">
        <v>2</v>
      </c>
      <c r="P30" s="47" t="s">
        <v>362</v>
      </c>
      <c r="Q30" s="47"/>
    </row>
    <row r="31" spans="1:17" ht="13.5" customHeight="1">
      <c r="A31" s="51"/>
      <c r="B31" s="51"/>
      <c r="C31" s="51"/>
      <c r="D31" s="51"/>
      <c r="E31" s="51"/>
      <c r="F31" s="51"/>
      <c r="G31" s="53"/>
      <c r="H31" s="51"/>
      <c r="I31" s="51"/>
      <c r="J31" s="51"/>
      <c r="K31" s="51"/>
      <c r="L31" s="51"/>
      <c r="M31" s="51"/>
      <c r="O31" s="3">
        <v>3</v>
      </c>
      <c r="P31" s="47" t="s">
        <v>363</v>
      </c>
      <c r="Q31" s="47"/>
    </row>
    <row r="32" spans="1:13" ht="13.5" customHeight="1">
      <c r="A32" s="51"/>
      <c r="B32" s="51"/>
      <c r="C32" s="51"/>
      <c r="D32" s="51"/>
      <c r="E32" s="51"/>
      <c r="F32" s="51"/>
      <c r="G32" s="53"/>
      <c r="H32" s="51"/>
      <c r="I32" s="51"/>
      <c r="J32" s="51"/>
      <c r="K32" s="51"/>
      <c r="L32" s="51"/>
      <c r="M32" s="51"/>
    </row>
    <row r="33" spans="1:13" ht="13.5" customHeight="1">
      <c r="A33" s="51"/>
      <c r="B33" s="51"/>
      <c r="C33" s="51"/>
      <c r="D33" s="51"/>
      <c r="E33" s="51"/>
      <c r="F33" s="51"/>
      <c r="G33" s="53"/>
      <c r="H33" s="51"/>
      <c r="I33" s="51"/>
      <c r="J33" s="51"/>
      <c r="K33" s="51"/>
      <c r="L33" s="51"/>
      <c r="M33" s="51"/>
    </row>
    <row r="34" spans="1:13" ht="13.5" customHeight="1">
      <c r="A34" s="38"/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38"/>
      <c r="M34" s="38"/>
    </row>
    <row r="35" spans="1:13" ht="13.5" customHeight="1">
      <c r="A35" s="38"/>
      <c r="B35" s="38"/>
      <c r="C35" s="38"/>
      <c r="D35" s="38"/>
      <c r="E35" s="38"/>
      <c r="F35" s="38"/>
      <c r="G35" s="39"/>
      <c r="H35" s="38"/>
      <c r="I35" s="38"/>
      <c r="J35" s="38"/>
      <c r="K35" s="38"/>
      <c r="L35" s="38"/>
      <c r="M35" s="38"/>
    </row>
    <row r="36" spans="1:13" ht="13.5" customHeight="1">
      <c r="A36" s="38"/>
      <c r="B36" s="38"/>
      <c r="C36" s="38"/>
      <c r="D36" s="38"/>
      <c r="E36" s="38"/>
      <c r="F36" s="38"/>
      <c r="G36" s="39"/>
      <c r="H36" s="38"/>
      <c r="I36" s="38"/>
      <c r="J36" s="38"/>
      <c r="K36" s="38"/>
      <c r="L36" s="38"/>
      <c r="M36" s="38"/>
    </row>
    <row r="37" spans="1:13" ht="13.5" customHeight="1">
      <c r="A37" s="38"/>
      <c r="B37" s="38"/>
      <c r="C37" s="38"/>
      <c r="D37" s="38"/>
      <c r="E37" s="38"/>
      <c r="F37" s="38"/>
      <c r="G37" s="39"/>
      <c r="H37" s="38"/>
      <c r="I37" s="38"/>
      <c r="J37" s="38"/>
      <c r="K37" s="38"/>
      <c r="L37" s="38"/>
      <c r="M37" s="38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41"/>
      <c r="C46" s="41"/>
      <c r="D46" s="41"/>
      <c r="E46" s="41"/>
      <c r="F46" s="41"/>
      <c r="G46" s="39"/>
      <c r="H46" s="41"/>
      <c r="I46" s="41"/>
      <c r="J46" s="41"/>
      <c r="K46" s="41"/>
      <c r="L46" s="41"/>
      <c r="M46" s="41"/>
    </row>
    <row r="47" spans="1:13" ht="13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ht="13.5" customHeight="1">
      <c r="F48" s="19"/>
    </row>
    <row r="49" ht="14.25" customHeight="1">
      <c r="F49" s="19"/>
    </row>
    <row r="50" ht="14.25" customHeight="1">
      <c r="F50" s="19"/>
    </row>
    <row r="51" ht="14.25" customHeight="1"/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51"/>
  <sheetViews>
    <sheetView zoomScalePageLayoutView="0" workbookViewId="0" topLeftCell="A10">
      <selection activeCell="B30" sqref="B30"/>
    </sheetView>
  </sheetViews>
  <sheetFormatPr defaultColWidth="11.00390625" defaultRowHeight="18.75" customHeight="1"/>
  <cols>
    <col min="1" max="1" width="8.625" style="3" customWidth="1"/>
    <col min="2" max="2" width="15.00390625" style="3" customWidth="1"/>
    <col min="3" max="3" width="6.00390625" style="3" customWidth="1"/>
    <col min="4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5.253906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223</v>
      </c>
      <c r="D2" s="5"/>
      <c r="E2" s="5"/>
    </row>
    <row r="3" spans="1:5" ht="17.25" customHeight="1">
      <c r="A3" s="6" t="s">
        <v>12</v>
      </c>
      <c r="B3" s="5"/>
      <c r="C3" s="46" t="s">
        <v>252</v>
      </c>
      <c r="D3" s="6"/>
      <c r="E3" s="6"/>
    </row>
    <row r="4" spans="1:12" ht="17.25" customHeight="1">
      <c r="A4" s="6" t="s">
        <v>13</v>
      </c>
      <c r="B4" s="6"/>
      <c r="C4" s="7">
        <v>0.513888888888889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272</v>
      </c>
      <c r="D6" s="47"/>
      <c r="E6" s="47" t="s">
        <v>269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225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150</v>
      </c>
      <c r="J10" s="50" t="s">
        <v>270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50</v>
      </c>
      <c r="S10" s="12" t="s">
        <v>11</v>
      </c>
    </row>
    <row r="11" spans="1:19" ht="12.75" customHeight="1">
      <c r="A11" s="48" t="s">
        <v>226</v>
      </c>
      <c r="B11" s="49" t="s">
        <v>227</v>
      </c>
      <c r="C11" s="50" t="s">
        <v>270</v>
      </c>
      <c r="D11" s="8">
        <f>SUMPRODUCT(($C$24:$C$48=$A11)*($B$24:$B$48=C8))</f>
        <v>1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107</v>
      </c>
      <c r="I11" s="49" t="s">
        <v>108</v>
      </c>
      <c r="J11" s="50" t="s">
        <v>271</v>
      </c>
      <c r="K11" s="8">
        <f>SUMPRODUCT(($C$24:$C$48=$H11)*($B$24:$B$48=K8))</f>
        <v>0</v>
      </c>
      <c r="L11" s="8">
        <f>SUMPRODUCT(($D$24:$D$48=$H11)*($B$24:$B$48=K8))+SUMPRODUCT(($E$24:$E$48=$H11)*($B$24:$B$48=K8))</f>
        <v>0</v>
      </c>
      <c r="M11" s="8">
        <f t="shared" si="1"/>
        <v>0</v>
      </c>
      <c r="O11" s="8" t="str">
        <f>C8</f>
        <v>WHITE</v>
      </c>
      <c r="P11" s="8">
        <f>_xlfn.COUNTIFS(B24:B48,C8,A24:A48,"1*")</f>
        <v>5</v>
      </c>
      <c r="Q11" s="8">
        <f>_xlfn.COUNTIFS(B24:B48,C8,A24:A48,"2*")</f>
        <v>3</v>
      </c>
      <c r="R11" s="36">
        <v>0</v>
      </c>
      <c r="S11" s="8">
        <f>P11+Q11+R11</f>
        <v>8</v>
      </c>
    </row>
    <row r="12" spans="1:19" ht="12.75" customHeight="1">
      <c r="A12" s="48" t="s">
        <v>228</v>
      </c>
      <c r="B12" s="49" t="s">
        <v>77</v>
      </c>
      <c r="C12" s="50" t="s">
        <v>270</v>
      </c>
      <c r="D12" s="8">
        <f>SUMPRODUCT(($C$24:$C$48=$A12)*($B$24:$B$48=C8))</f>
        <v>0</v>
      </c>
      <c r="E12" s="8">
        <f>SUMPRODUCT(($D$24:$D$48=$A12)*($B$24:$B$48=C8))+SUMPRODUCT(($E$24:$E$48=$A12)*($B$24:$B$48=C8))</f>
        <v>1</v>
      </c>
      <c r="F12" s="8">
        <f t="shared" si="0"/>
        <v>0</v>
      </c>
      <c r="H12" s="48" t="s">
        <v>34</v>
      </c>
      <c r="I12" s="49" t="s">
        <v>95</v>
      </c>
      <c r="J12" s="50" t="s">
        <v>270</v>
      </c>
      <c r="K12" s="8">
        <f>SUMPRODUCT(($C$24:$C$48=$H12)*($B$24:$B$48=K8))</f>
        <v>1</v>
      </c>
      <c r="L12" s="8">
        <f>SUMPRODUCT(($D$24:$D$48=$H12)*($B$24:$B$48=K8))+SUMPRODUCT(($E$24:$E$48=$H12)*($B$24:$B$48=K8))</f>
        <v>1</v>
      </c>
      <c r="M12" s="8">
        <f t="shared" si="1"/>
        <v>0</v>
      </c>
      <c r="O12" s="8" t="str">
        <f>K8</f>
        <v>BLACK</v>
      </c>
      <c r="P12" s="8">
        <f>_xlfn.COUNTIFS(B24:B48,K8,A24:A48,"1*")</f>
        <v>2</v>
      </c>
      <c r="Q12" s="8">
        <f>_xlfn.COUNTIFS(B24:B48,K8,A24:A48,"2*")</f>
        <v>1</v>
      </c>
      <c r="R12" s="36">
        <v>0</v>
      </c>
      <c r="S12" s="8">
        <f>P12+Q12+R12</f>
        <v>3</v>
      </c>
    </row>
    <row r="13" spans="1:13" ht="12.75" customHeight="1">
      <c r="A13" s="48" t="s">
        <v>78</v>
      </c>
      <c r="B13" s="49" t="s">
        <v>79</v>
      </c>
      <c r="C13" s="50" t="s">
        <v>270</v>
      </c>
      <c r="D13" s="8">
        <f>SUMPRODUCT(($C$24:$C$48=$A13)*($B$24:$B$48=C8))</f>
        <v>1</v>
      </c>
      <c r="E13" s="8">
        <f>SUMPRODUCT(($D$24:$D$48=$A13)*($B$24:$B$48=C8))+SUMPRODUCT(($E$24:$E$48=$A13)*($B$24:$B$48=C8))</f>
        <v>2</v>
      </c>
      <c r="F13" s="8">
        <f t="shared" si="0"/>
        <v>2</v>
      </c>
      <c r="H13" s="48" t="s">
        <v>84</v>
      </c>
      <c r="I13" s="49" t="s">
        <v>85</v>
      </c>
      <c r="J13" s="50" t="s">
        <v>270</v>
      </c>
      <c r="K13" s="8">
        <f>SUMPRODUCT(($C$24:$C$48=$H13)*($B$24:$B$48=K8))</f>
        <v>1</v>
      </c>
      <c r="L13" s="8">
        <f>SUMPRODUCT(($D$24:$D$48=$H13)*($B$24:$B$48=K8))+SUMPRODUCT(($E$24:$E$48=$H13)*($B$24:$B$48=K8))</f>
        <v>0</v>
      </c>
      <c r="M13" s="8">
        <f t="shared" si="1"/>
        <v>0</v>
      </c>
    </row>
    <row r="14" spans="1:13" ht="12.75" customHeight="1">
      <c r="A14" s="48" t="s">
        <v>229</v>
      </c>
      <c r="B14" s="49" t="s">
        <v>230</v>
      </c>
      <c r="C14" s="50" t="s">
        <v>270</v>
      </c>
      <c r="D14" s="8">
        <f>SUMPRODUCT(($C$24:$C$48=$A14)*($B$24:$B$48=C8))</f>
        <v>0</v>
      </c>
      <c r="E14" s="8">
        <f>SUMPRODUCT(($D$24:$D$48=$A14)*($B$24:$B$48=C8))+SUMPRODUCT(($E$24:$E$48=$A14)*($B$24:$B$48=C8))</f>
        <v>1</v>
      </c>
      <c r="F14" s="8">
        <f t="shared" si="0"/>
        <v>0</v>
      </c>
      <c r="H14" s="48" t="s">
        <v>96</v>
      </c>
      <c r="I14" s="49" t="s">
        <v>119</v>
      </c>
      <c r="J14" s="50" t="s">
        <v>271</v>
      </c>
      <c r="K14" s="8">
        <f>SUMPRODUCT(($C$24:$C$48=$H14)*($B$24:$B$48=K8))</f>
        <v>0</v>
      </c>
      <c r="L14" s="8">
        <f>SUMPRODUCT(($D$24:$D$48=$H14)*($B$24:$B$48=K8))+SUMPRODUCT(($E$24:$E$48=$H14)*($B$24:$B$48=K8))</f>
        <v>0</v>
      </c>
      <c r="M14" s="8">
        <f t="shared" si="1"/>
        <v>0</v>
      </c>
    </row>
    <row r="15" spans="1:19" ht="12.75" customHeight="1">
      <c r="A15" s="48" t="s">
        <v>159</v>
      </c>
      <c r="B15" s="49" t="s">
        <v>160</v>
      </c>
      <c r="C15" s="50" t="s">
        <v>270</v>
      </c>
      <c r="D15" s="8">
        <f>SUMPRODUCT(($C$24:$C$48=$A15)*($B$24:$B$48=C8))</f>
        <v>0</v>
      </c>
      <c r="E15" s="8">
        <f>SUMPRODUCT(($D$24:$D$48=$A15)*($B$24:$B$48=C8))+SUMPRODUCT(($E$24:$E$48=$A15)*($B$24:$B$48=C8))</f>
        <v>1</v>
      </c>
      <c r="F15" s="8">
        <f t="shared" si="0"/>
        <v>0</v>
      </c>
      <c r="H15" s="48" t="s">
        <v>52</v>
      </c>
      <c r="I15" s="49" t="s">
        <v>53</v>
      </c>
      <c r="J15" s="50" t="s">
        <v>270</v>
      </c>
      <c r="K15" s="8">
        <f>SUMPRODUCT(($C$24:$C$48=$H15)*($B$24:$B$48=K8))</f>
        <v>0</v>
      </c>
      <c r="L15" s="8">
        <f>SUMPRODUCT(($D$24:$D$48=$H15)*($B$24:$B$48=K8))+SUMPRODUCT(($E$24:$E$48=$H15)*($B$24:$B$48=K8))</f>
        <v>0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141</v>
      </c>
      <c r="B16" s="49" t="s">
        <v>142</v>
      </c>
      <c r="C16" s="50" t="s">
        <v>271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0</v>
      </c>
      <c r="H16" s="48" t="s">
        <v>176</v>
      </c>
      <c r="I16" s="49" t="s">
        <v>177</v>
      </c>
      <c r="J16" s="50" t="s">
        <v>271</v>
      </c>
      <c r="K16" s="8">
        <f>SUMPRODUCT(($C$24:$C$48=$H16)*($B$24:$B$48=K8))</f>
        <v>0</v>
      </c>
      <c r="L16" s="8">
        <f>SUMPRODUCT(($D$24:$D$48=$H16)*($B$24:$B$48=K8))+SUMPRODUCT(($E$24:$E$48=$H16)*($B$24:$B$48=K8))</f>
        <v>0</v>
      </c>
      <c r="M16" s="8">
        <f t="shared" si="1"/>
        <v>0</v>
      </c>
      <c r="O16" s="13" t="str">
        <f>C8</f>
        <v>WHITE</v>
      </c>
      <c r="P16" s="50">
        <v>19</v>
      </c>
      <c r="Q16" s="50">
        <v>17</v>
      </c>
      <c r="R16" s="8">
        <f>P16+Q16+S16</f>
        <v>36</v>
      </c>
      <c r="S16" s="36">
        <v>0</v>
      </c>
    </row>
    <row r="17" spans="1:19" ht="12.75" customHeight="1">
      <c r="A17" s="48" t="s">
        <v>32</v>
      </c>
      <c r="B17" s="49" t="s">
        <v>161</v>
      </c>
      <c r="C17" s="50" t="s">
        <v>270</v>
      </c>
      <c r="D17" s="8">
        <f>SUMPRODUCT(($C$24:$C$48=$A17)*($B$24:$B$48=C8))</f>
        <v>2</v>
      </c>
      <c r="E17" s="8">
        <f>SUMPRODUCT(($D$24:$D$48=$A17)*($B$24:$B$48=C8))+SUMPRODUCT(($E$24:$E$48=$A17)*($B$24:$B$48=C8))</f>
        <v>1</v>
      </c>
      <c r="F17" s="8">
        <f t="shared" si="0"/>
        <v>2</v>
      </c>
      <c r="H17" s="48" t="s">
        <v>29</v>
      </c>
      <c r="I17" s="49" t="s">
        <v>72</v>
      </c>
      <c r="J17" s="50" t="s">
        <v>270</v>
      </c>
      <c r="K17" s="8">
        <f>SUMPRODUCT(($C$24:$C$48=$H17)*($B$24:$B$48=K8))</f>
        <v>0</v>
      </c>
      <c r="L17" s="8">
        <f>SUMPRODUCT(($D$24:$D$48=$H17)*($B$24:$B$48=K8))+SUMPRODUCT(($E$24:$E$48=$H17)*($B$24:$B$48=K8))</f>
        <v>1</v>
      </c>
      <c r="M17" s="8">
        <f t="shared" si="1"/>
        <v>0</v>
      </c>
      <c r="O17" s="13" t="str">
        <f>K8</f>
        <v>BLACK</v>
      </c>
      <c r="P17" s="50">
        <v>15</v>
      </c>
      <c r="Q17" s="50">
        <v>21</v>
      </c>
      <c r="R17" s="8">
        <f>P17+Q17+S17</f>
        <v>36</v>
      </c>
      <c r="S17" s="36">
        <v>0</v>
      </c>
    </row>
    <row r="18" spans="1:17" ht="12.75" customHeight="1">
      <c r="A18" s="48" t="s">
        <v>116</v>
      </c>
      <c r="B18" s="49" t="s">
        <v>117</v>
      </c>
      <c r="C18" s="50" t="s">
        <v>270</v>
      </c>
      <c r="D18" s="8">
        <f>SUMPRODUCT(($C$24:$C$48=$A18)*($B$24:$B$48=C8))</f>
        <v>4</v>
      </c>
      <c r="E18" s="8">
        <f>SUMPRODUCT(($D$24:$D$48=$A18)*($B$24:$B$48=C8))+SUMPRODUCT(($E$24:$E$48=$A18)*($B$24:$B$48=C8))</f>
        <v>1</v>
      </c>
      <c r="F18" s="8">
        <f t="shared" si="0"/>
        <v>0</v>
      </c>
      <c r="H18" s="48" t="s">
        <v>178</v>
      </c>
      <c r="I18" s="49" t="s">
        <v>179</v>
      </c>
      <c r="J18" s="50" t="s">
        <v>270</v>
      </c>
      <c r="K18" s="8">
        <f>SUMPRODUCT(($C$24:$C$48=$H18)*($B$24:$B$48=K8))</f>
        <v>0</v>
      </c>
      <c r="L18" s="8">
        <f>SUMPRODUCT(($D$24:$D$48=$H18)*($B$24:$B$48=K8))+SUMPRODUCT(($E$24:$E$48=$H18)*($B$24:$B$48=K8))</f>
        <v>0</v>
      </c>
      <c r="M18" s="8">
        <f t="shared" si="1"/>
        <v>0</v>
      </c>
      <c r="P18" s="47"/>
      <c r="Q18" s="47"/>
    </row>
    <row r="19" spans="1:17" ht="12.75" customHeight="1">
      <c r="A19" s="34"/>
      <c r="B19" s="25"/>
      <c r="C19" s="8"/>
      <c r="D19" s="8"/>
      <c r="E19" s="8"/>
      <c r="F19" s="8"/>
      <c r="H19" s="34"/>
      <c r="I19" s="25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/>
      <c r="Q20" s="47"/>
    </row>
    <row r="21" spans="1:17" ht="12.75" customHeight="1">
      <c r="A21" s="8"/>
      <c r="B21" s="8"/>
      <c r="C21" s="8"/>
      <c r="D21" s="8"/>
      <c r="E21" s="8"/>
      <c r="F21" s="8"/>
      <c r="H21" s="8"/>
      <c r="I21" s="8"/>
      <c r="J21" s="8"/>
      <c r="K21" s="8"/>
      <c r="L21" s="8"/>
      <c r="M21" s="8"/>
      <c r="O21" s="8" t="str">
        <f>K8</f>
        <v>BLACK</v>
      </c>
      <c r="P21" s="50"/>
      <c r="Q21" s="47"/>
    </row>
    <row r="22" spans="1:17" ht="1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P22" s="47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273</v>
      </c>
      <c r="B24" s="51" t="s">
        <v>24</v>
      </c>
      <c r="C24" s="51" t="s">
        <v>226</v>
      </c>
      <c r="D24" s="51" t="s">
        <v>229</v>
      </c>
      <c r="E24" s="51" t="s">
        <v>32</v>
      </c>
      <c r="F24" s="51" t="s">
        <v>330</v>
      </c>
      <c r="G24" s="53"/>
      <c r="H24" s="51" t="s">
        <v>273</v>
      </c>
      <c r="I24" s="51" t="s">
        <v>24</v>
      </c>
      <c r="J24" s="51" t="s">
        <v>32</v>
      </c>
      <c r="K24" s="51" t="s">
        <v>291</v>
      </c>
      <c r="L24" s="51" t="s">
        <v>332</v>
      </c>
      <c r="M24" s="51" t="s">
        <v>333</v>
      </c>
      <c r="O24" s="3" t="s">
        <v>41</v>
      </c>
      <c r="P24" s="56" t="s">
        <v>56</v>
      </c>
      <c r="Q24" s="56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273</v>
      </c>
      <c r="B25" s="51" t="s">
        <v>24</v>
      </c>
      <c r="C25" s="51" t="s">
        <v>116</v>
      </c>
      <c r="D25" s="51" t="s">
        <v>78</v>
      </c>
      <c r="E25" s="51" t="s">
        <v>228</v>
      </c>
      <c r="F25" s="51" t="s">
        <v>331</v>
      </c>
      <c r="G25" s="53"/>
      <c r="H25" s="51" t="s">
        <v>273</v>
      </c>
      <c r="I25" s="51" t="s">
        <v>24</v>
      </c>
      <c r="J25" s="51" t="s">
        <v>78</v>
      </c>
      <c r="K25" s="51" t="s">
        <v>315</v>
      </c>
      <c r="L25" s="51" t="s">
        <v>336</v>
      </c>
      <c r="M25" s="51" t="s">
        <v>339</v>
      </c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273</v>
      </c>
      <c r="B26" s="51" t="s">
        <v>24</v>
      </c>
      <c r="C26" s="51" t="s">
        <v>78</v>
      </c>
      <c r="D26" s="51" t="s">
        <v>116</v>
      </c>
      <c r="E26" s="51"/>
      <c r="F26" s="51" t="s">
        <v>318</v>
      </c>
      <c r="G26" s="53"/>
      <c r="H26" s="51"/>
      <c r="I26" s="51"/>
      <c r="J26" s="51"/>
      <c r="K26" s="51"/>
      <c r="L26" s="51"/>
      <c r="M26" s="51"/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317</v>
      </c>
      <c r="B27" s="51" t="s">
        <v>25</v>
      </c>
      <c r="C27" s="51" t="s">
        <v>84</v>
      </c>
      <c r="D27" s="51" t="s">
        <v>34</v>
      </c>
      <c r="E27" s="51"/>
      <c r="F27" s="51" t="s">
        <v>333</v>
      </c>
      <c r="G27" s="53"/>
      <c r="H27" s="51"/>
      <c r="I27" s="51"/>
      <c r="J27" s="51"/>
      <c r="K27" s="51"/>
      <c r="L27" s="51"/>
      <c r="M27" s="51"/>
      <c r="P27" s="47"/>
      <c r="Q27" s="47"/>
    </row>
    <row r="28" spans="1:17" ht="13.5" customHeight="1">
      <c r="A28" s="51" t="s">
        <v>273</v>
      </c>
      <c r="B28" s="51" t="s">
        <v>25</v>
      </c>
      <c r="C28" s="51" t="s">
        <v>37</v>
      </c>
      <c r="D28" s="51" t="s">
        <v>29</v>
      </c>
      <c r="E28" s="51"/>
      <c r="F28" s="51" t="s">
        <v>285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353</v>
      </c>
      <c r="B29" s="51" t="s">
        <v>24</v>
      </c>
      <c r="C29" s="51" t="s">
        <v>116</v>
      </c>
      <c r="D29" s="51"/>
      <c r="E29" s="54"/>
      <c r="F29" s="53" t="s">
        <v>335</v>
      </c>
      <c r="G29" s="53"/>
      <c r="H29" s="53"/>
      <c r="I29" s="51"/>
      <c r="J29" s="51"/>
      <c r="K29" s="51"/>
      <c r="L29" s="51"/>
      <c r="M29" s="51"/>
      <c r="O29" s="3">
        <v>1</v>
      </c>
      <c r="P29" s="47" t="s">
        <v>364</v>
      </c>
      <c r="Q29" s="47"/>
    </row>
    <row r="30" spans="1:17" ht="13.5" customHeight="1">
      <c r="A30" s="51" t="s">
        <v>337</v>
      </c>
      <c r="B30" s="51" t="s">
        <v>24</v>
      </c>
      <c r="C30" s="51" t="s">
        <v>32</v>
      </c>
      <c r="D30" s="51"/>
      <c r="E30" s="51"/>
      <c r="F30" s="51" t="s">
        <v>338</v>
      </c>
      <c r="G30" s="53"/>
      <c r="H30" s="51"/>
      <c r="I30" s="51"/>
      <c r="J30" s="51"/>
      <c r="K30" s="51"/>
      <c r="L30" s="51"/>
      <c r="M30" s="51"/>
      <c r="O30" s="3">
        <v>2</v>
      </c>
      <c r="P30" s="47" t="s">
        <v>365</v>
      </c>
      <c r="Q30" s="47"/>
    </row>
    <row r="31" spans="1:17" ht="13.5" customHeight="1">
      <c r="A31" s="51" t="s">
        <v>277</v>
      </c>
      <c r="B31" s="51" t="s">
        <v>24</v>
      </c>
      <c r="C31" s="51" t="s">
        <v>116</v>
      </c>
      <c r="D31" s="51" t="s">
        <v>159</v>
      </c>
      <c r="E31" s="51"/>
      <c r="F31" s="51" t="s">
        <v>340</v>
      </c>
      <c r="G31" s="53"/>
      <c r="H31" s="51"/>
      <c r="I31" s="51"/>
      <c r="J31" s="51"/>
      <c r="K31" s="51"/>
      <c r="L31" s="51"/>
      <c r="M31" s="51"/>
      <c r="O31" s="3">
        <v>3</v>
      </c>
      <c r="P31" s="47" t="s">
        <v>358</v>
      </c>
      <c r="Q31" s="47"/>
    </row>
    <row r="32" spans="1:13" ht="13.5" customHeight="1">
      <c r="A32" s="51" t="s">
        <v>277</v>
      </c>
      <c r="B32" s="51" t="s">
        <v>24</v>
      </c>
      <c r="C32" s="51" t="s">
        <v>116</v>
      </c>
      <c r="D32" s="51" t="s">
        <v>78</v>
      </c>
      <c r="E32" s="51"/>
      <c r="F32" s="51" t="s">
        <v>286</v>
      </c>
      <c r="G32" s="53"/>
      <c r="H32" s="51"/>
      <c r="I32" s="51"/>
      <c r="J32" s="51"/>
      <c r="K32" s="51"/>
      <c r="L32" s="51"/>
      <c r="M32" s="51"/>
    </row>
    <row r="33" spans="1:13" ht="13.5" customHeight="1">
      <c r="A33" s="51" t="s">
        <v>277</v>
      </c>
      <c r="B33" s="51" t="s">
        <v>25</v>
      </c>
      <c r="C33" s="51" t="s">
        <v>34</v>
      </c>
      <c r="D33" s="51" t="s">
        <v>37</v>
      </c>
      <c r="E33" s="51"/>
      <c r="F33" s="51" t="s">
        <v>303</v>
      </c>
      <c r="G33" s="53"/>
      <c r="H33" s="51"/>
      <c r="I33" s="51"/>
      <c r="J33" s="51"/>
      <c r="K33" s="51"/>
      <c r="L33" s="51"/>
      <c r="M33" s="51"/>
    </row>
    <row r="34" spans="1:13" ht="13.5" customHeight="1">
      <c r="A34" s="51" t="s">
        <v>277</v>
      </c>
      <c r="B34" s="51" t="s">
        <v>24</v>
      </c>
      <c r="C34" s="51" t="s">
        <v>32</v>
      </c>
      <c r="D34" s="51"/>
      <c r="E34" s="51"/>
      <c r="F34" s="51" t="s">
        <v>341</v>
      </c>
      <c r="G34" s="53"/>
      <c r="H34" s="51"/>
      <c r="I34" s="51"/>
      <c r="J34" s="51"/>
      <c r="K34" s="51"/>
      <c r="L34" s="51"/>
      <c r="M34" s="51"/>
    </row>
    <row r="35" spans="1:13" ht="13.5" customHeight="1">
      <c r="A35" s="51"/>
      <c r="B35" s="51"/>
      <c r="C35" s="51"/>
      <c r="D35" s="51"/>
      <c r="E35" s="51"/>
      <c r="F35" s="51"/>
      <c r="G35" s="53"/>
      <c r="H35" s="51"/>
      <c r="I35" s="51"/>
      <c r="J35" s="51"/>
      <c r="K35" s="51"/>
      <c r="L35" s="51"/>
      <c r="M35" s="51"/>
    </row>
    <row r="36" spans="1:13" ht="13.5" customHeight="1">
      <c r="A36" s="51"/>
      <c r="B36" s="51"/>
      <c r="C36" s="51"/>
      <c r="D36" s="51"/>
      <c r="E36" s="51"/>
      <c r="F36" s="51"/>
      <c r="G36" s="53"/>
      <c r="H36" s="51"/>
      <c r="I36" s="51"/>
      <c r="J36" s="51"/>
      <c r="K36" s="51"/>
      <c r="L36" s="51"/>
      <c r="M36" s="51"/>
    </row>
    <row r="37" spans="1:13" ht="13.5" customHeight="1">
      <c r="A37" s="51"/>
      <c r="B37" s="51"/>
      <c r="C37" s="51"/>
      <c r="D37" s="51"/>
      <c r="E37" s="51"/>
      <c r="F37" s="51"/>
      <c r="G37" s="53"/>
      <c r="H37" s="51"/>
      <c r="I37" s="51"/>
      <c r="J37" s="51"/>
      <c r="K37" s="51"/>
      <c r="L37" s="51"/>
      <c r="M37" s="51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A1:M1"/>
    <mergeCell ref="K8:M8"/>
    <mergeCell ref="O15:P15"/>
    <mergeCell ref="I22:M22"/>
    <mergeCell ref="A22:E22"/>
    <mergeCell ref="A8:B8"/>
    <mergeCell ref="C8:F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7">
      <selection activeCell="F31" sqref="F31"/>
    </sheetView>
  </sheetViews>
  <sheetFormatPr defaultColWidth="11.00390625" defaultRowHeight="15"/>
  <cols>
    <col min="1" max="1" width="8.625" style="3" customWidth="1"/>
    <col min="2" max="2" width="15.00390625" style="3" customWidth="1"/>
    <col min="3" max="3" width="6.125" style="3" customWidth="1"/>
    <col min="4" max="4" width="5.625" style="3" customWidth="1"/>
    <col min="5" max="5" width="6.625" style="3" customWidth="1"/>
    <col min="6" max="6" width="6.125" style="3" customWidth="1"/>
    <col min="7" max="7" width="1.625" style="3" customWidth="1"/>
    <col min="8" max="8" width="6.125" style="3" customWidth="1"/>
    <col min="9" max="9" width="15.125" style="3" customWidth="1"/>
    <col min="10" max="10" width="5.625" style="3" customWidth="1"/>
    <col min="11" max="11" width="6.375" style="3" customWidth="1"/>
    <col min="12" max="12" width="7.375" style="3" customWidth="1"/>
    <col min="13" max="13" width="7.625" style="3" customWidth="1"/>
    <col min="14" max="14" width="4.375" style="3" customWidth="1"/>
    <col min="15" max="16384" width="11.00390625" style="3" customWidth="1"/>
  </cols>
  <sheetData>
    <row r="1" spans="1:14" ht="27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</row>
    <row r="2" spans="1:5" ht="16.5" customHeight="1">
      <c r="A2" s="5" t="s">
        <v>21</v>
      </c>
      <c r="B2" s="5"/>
      <c r="C2" s="46" t="s">
        <v>258</v>
      </c>
      <c r="D2" s="5"/>
      <c r="E2" s="5"/>
    </row>
    <row r="3" spans="1:5" ht="17.25" customHeight="1">
      <c r="A3" s="6" t="s">
        <v>12</v>
      </c>
      <c r="B3" s="5"/>
      <c r="C3" s="46" t="s">
        <v>264</v>
      </c>
      <c r="D3" s="6"/>
      <c r="E3" s="6"/>
    </row>
    <row r="4" spans="1:12" ht="17.25" customHeight="1">
      <c r="A4" s="6" t="s">
        <v>13</v>
      </c>
      <c r="B4" s="6"/>
      <c r="C4" s="7">
        <v>0.04861111111111111</v>
      </c>
      <c r="D4" s="6"/>
      <c r="E4" s="6"/>
      <c r="I4" s="21"/>
      <c r="J4" s="23"/>
      <c r="L4" s="20"/>
    </row>
    <row r="5" spans="1:5" ht="17.25" customHeight="1">
      <c r="A5" s="6" t="s">
        <v>14</v>
      </c>
      <c r="B5" s="6"/>
      <c r="C5" s="6">
        <f>'Game 1'!C5</f>
        <v>28</v>
      </c>
      <c r="D5" s="6">
        <f>'Game 1'!D5</f>
        <v>10</v>
      </c>
      <c r="E5" s="6">
        <f>'Game 1'!E5</f>
        <v>2018</v>
      </c>
    </row>
    <row r="6" spans="1:5" ht="17.25" customHeight="1">
      <c r="A6" s="3" t="s">
        <v>19</v>
      </c>
      <c r="C6" s="47" t="s">
        <v>272</v>
      </c>
      <c r="D6" s="47"/>
      <c r="E6" s="47" t="s">
        <v>269</v>
      </c>
    </row>
    <row r="7" ht="6" customHeight="1"/>
    <row r="8" spans="1:13" ht="22.5" customHeight="1">
      <c r="A8" s="60" t="s">
        <v>27</v>
      </c>
      <c r="B8" s="60"/>
      <c r="C8" s="60" t="s">
        <v>24</v>
      </c>
      <c r="D8" s="60"/>
      <c r="E8" s="60"/>
      <c r="F8" s="60"/>
      <c r="H8" s="60" t="s">
        <v>28</v>
      </c>
      <c r="I8" s="60"/>
      <c r="J8" s="9"/>
      <c r="K8" s="60" t="s">
        <v>25</v>
      </c>
      <c r="L8" s="60"/>
      <c r="M8" s="60"/>
    </row>
    <row r="9" spans="1:13" s="31" customFormat="1" ht="30" customHeight="1">
      <c r="A9" s="27"/>
      <c r="B9" s="28"/>
      <c r="C9" s="29" t="s">
        <v>49</v>
      </c>
      <c r="D9" s="30" t="s">
        <v>16</v>
      </c>
      <c r="E9" s="30" t="s">
        <v>17</v>
      </c>
      <c r="F9" s="30" t="s">
        <v>18</v>
      </c>
      <c r="H9" s="32"/>
      <c r="I9" s="33"/>
      <c r="J9" s="29" t="s">
        <v>49</v>
      </c>
      <c r="K9" s="30" t="s">
        <v>16</v>
      </c>
      <c r="L9" s="30" t="s">
        <v>17</v>
      </c>
      <c r="M9" s="30" t="s">
        <v>18</v>
      </c>
    </row>
    <row r="10" spans="1:19" ht="12.75" customHeight="1">
      <c r="A10" s="48" t="s">
        <v>16</v>
      </c>
      <c r="B10" s="49" t="s">
        <v>145</v>
      </c>
      <c r="C10" s="50" t="s">
        <v>270</v>
      </c>
      <c r="D10" s="8">
        <f>SUMPRODUCT(($C$24:$C$48=$A10)*($B$24:$B$48=C8))</f>
        <v>0</v>
      </c>
      <c r="E10" s="8">
        <f>SUMPRODUCT(($D$24:$D$48=$A10)*($B$24:$B$48=C8))+SUMPRODUCT(($E$24:$E$48=$A10)*($B$24:$B$48=C8))</f>
        <v>0</v>
      </c>
      <c r="F10" s="8">
        <f aca="true" t="shared" si="0" ref="F10:F18">SUMPRODUCT(($J$24:$J$48=$A10)*($I$24:$I$48=$C$8))*2</f>
        <v>0</v>
      </c>
      <c r="H10" s="48" t="s">
        <v>16</v>
      </c>
      <c r="I10" s="49" t="s">
        <v>172</v>
      </c>
      <c r="J10" s="50" t="s">
        <v>270</v>
      </c>
      <c r="K10" s="8">
        <f>SUMPRODUCT(($C$24:$C$48=$H10)*($B$24:$B$48=K8))</f>
        <v>0</v>
      </c>
      <c r="L10" s="8">
        <f>SUMPRODUCT(($D$24:$D$48=$H10)*($B$24:$B$48=K8))+SUMPRODUCT(($E$24:$E$48=$H10)*($B$24:$B$48=K8))</f>
        <v>0</v>
      </c>
      <c r="M10" s="8">
        <f aca="true" t="shared" si="1" ref="M10:M18">SUMPRODUCT(($J$24:$J$48=$H10)*($I$24:$I$48=$K$8))*2</f>
        <v>0</v>
      </c>
      <c r="O10" s="11" t="s">
        <v>8</v>
      </c>
      <c r="P10" s="11" t="s">
        <v>6</v>
      </c>
      <c r="Q10" s="11" t="s">
        <v>7</v>
      </c>
      <c r="R10" s="11" t="s">
        <v>50</v>
      </c>
      <c r="S10" s="12" t="s">
        <v>11</v>
      </c>
    </row>
    <row r="11" spans="1:19" ht="12.75" customHeight="1">
      <c r="A11" s="48" t="s">
        <v>259</v>
      </c>
      <c r="B11" s="49" t="s">
        <v>113</v>
      </c>
      <c r="C11" s="50" t="s">
        <v>271</v>
      </c>
      <c r="D11" s="8">
        <f>SUMPRODUCT(($C$24:$C$48=$A11)*($B$24:$B$48=C8))</f>
        <v>0</v>
      </c>
      <c r="E11" s="8">
        <f>SUMPRODUCT(($D$24:$D$48=$A11)*($B$24:$B$48=C8))+SUMPRODUCT(($E$24:$E$48=$A11)*($B$24:$B$48=C8))</f>
        <v>0</v>
      </c>
      <c r="F11" s="8">
        <f t="shared" si="0"/>
        <v>0</v>
      </c>
      <c r="H11" s="48" t="s">
        <v>82</v>
      </c>
      <c r="I11" s="49" t="s">
        <v>83</v>
      </c>
      <c r="J11" s="50" t="s">
        <v>270</v>
      </c>
      <c r="K11" s="8">
        <f>SUMPRODUCT(($C$24:$C$48=$H11)*($B$24:$B$48=K8))</f>
        <v>0</v>
      </c>
      <c r="L11" s="8">
        <f>SUMPRODUCT(($D$24:$D$48=$H11)*($B$24:$B$48=K8))+SUMPRODUCT(($E$24:$E$48=$H11)*($B$24:$B$48=K8))</f>
        <v>1</v>
      </c>
      <c r="M11" s="8">
        <f t="shared" si="1"/>
        <v>0</v>
      </c>
      <c r="O11" s="8" t="str">
        <f>C8</f>
        <v>WHITE</v>
      </c>
      <c r="P11" s="8">
        <f>_xlfn.COUNTIFS(B24:B48,C8,A24:A48,"1*")</f>
        <v>2</v>
      </c>
      <c r="Q11" s="8">
        <f>_xlfn.COUNTIFS(B24:B48,C8,A24:A48,"2*")</f>
        <v>2</v>
      </c>
      <c r="R11" s="36">
        <v>0</v>
      </c>
      <c r="S11" s="8">
        <f>P11+Q11+R11</f>
        <v>4</v>
      </c>
    </row>
    <row r="12" spans="1:19" ht="12.75" customHeight="1">
      <c r="A12" s="48" t="s">
        <v>260</v>
      </c>
      <c r="B12" s="49" t="s">
        <v>168</v>
      </c>
      <c r="C12" s="50" t="s">
        <v>270</v>
      </c>
      <c r="D12" s="8">
        <f>SUMPRODUCT(($C$24:$C$48=$A12)*($B$24:$B$48=C8))</f>
        <v>3</v>
      </c>
      <c r="E12" s="8">
        <f>SUMPRODUCT(($D$24:$D$48=$A12)*($B$24:$B$48=C8))+SUMPRODUCT(($E$24:$E$48=$A12)*($B$24:$B$48=C8))</f>
        <v>1</v>
      </c>
      <c r="F12" s="8">
        <f t="shared" si="0"/>
        <v>0</v>
      </c>
      <c r="H12" s="48" t="s">
        <v>191</v>
      </c>
      <c r="I12" s="49" t="s">
        <v>192</v>
      </c>
      <c r="J12" s="50" t="s">
        <v>271</v>
      </c>
      <c r="K12" s="8">
        <f>SUMPRODUCT(($C$24:$C$48=$H12)*($B$24:$B$48=K8))</f>
        <v>0</v>
      </c>
      <c r="L12" s="8">
        <f>SUMPRODUCT(($D$24:$D$48=$H12)*($B$24:$B$48=K8))+SUMPRODUCT(($E$24:$E$48=$H12)*($B$24:$B$48=K8))</f>
        <v>0</v>
      </c>
      <c r="M12" s="8">
        <f t="shared" si="1"/>
        <v>0</v>
      </c>
      <c r="O12" s="8" t="str">
        <f>K8</f>
        <v>BLACK</v>
      </c>
      <c r="P12" s="8">
        <f>_xlfn.COUNTIFS(B24:B48,K8,A24:A48,"1*")</f>
        <v>1</v>
      </c>
      <c r="Q12" s="8">
        <f>_xlfn.COUNTIFS(B24:B48,K8,A24:A48,"2*")</f>
        <v>2</v>
      </c>
      <c r="R12" s="36">
        <v>0</v>
      </c>
      <c r="S12" s="8">
        <f>P12+Q12+R12</f>
        <v>3</v>
      </c>
    </row>
    <row r="13" spans="1:13" ht="12.75" customHeight="1">
      <c r="A13" s="48" t="s">
        <v>174</v>
      </c>
      <c r="B13" s="49" t="s">
        <v>261</v>
      </c>
      <c r="C13" s="50" t="s">
        <v>270</v>
      </c>
      <c r="D13" s="8">
        <f>SUMPRODUCT(($C$24:$C$48=$A13)*($B$24:$B$48=C8))</f>
        <v>0</v>
      </c>
      <c r="E13" s="8">
        <f>SUMPRODUCT(($D$24:$D$48=$A13)*($B$24:$B$48=C8))+SUMPRODUCT(($E$24:$E$48=$A13)*($B$24:$B$48=C8))</f>
        <v>0</v>
      </c>
      <c r="F13" s="8">
        <f t="shared" si="0"/>
        <v>0</v>
      </c>
      <c r="H13" s="48" t="s">
        <v>84</v>
      </c>
      <c r="I13" s="49" t="s">
        <v>124</v>
      </c>
      <c r="J13" s="50" t="s">
        <v>271</v>
      </c>
      <c r="K13" s="8">
        <f>SUMPRODUCT(($C$24:$C$48=$H13)*($B$24:$B$48=K8))</f>
        <v>0</v>
      </c>
      <c r="L13" s="8">
        <f>SUMPRODUCT(($D$24:$D$48=$H13)*($B$24:$B$48=K8))+SUMPRODUCT(($E$24:$E$48=$H13)*($B$24:$B$48=K8))</f>
        <v>0</v>
      </c>
      <c r="M13" s="8">
        <f t="shared" si="1"/>
        <v>0</v>
      </c>
    </row>
    <row r="14" spans="1:13" ht="12.75" customHeight="1">
      <c r="A14" s="48" t="s">
        <v>31</v>
      </c>
      <c r="B14" s="49" t="s">
        <v>180</v>
      </c>
      <c r="C14" s="50" t="s">
        <v>270</v>
      </c>
      <c r="D14" s="8">
        <f>SUMPRODUCT(($C$24:$C$48=$A14)*($B$24:$B$48=C8))</f>
        <v>0</v>
      </c>
      <c r="E14" s="8">
        <f>SUMPRODUCT(($D$24:$D$48=$A14)*($B$24:$B$48=C8))+SUMPRODUCT(($E$24:$E$48=$A14)*($B$24:$B$48=C8))</f>
        <v>1</v>
      </c>
      <c r="F14" s="8">
        <f t="shared" si="0"/>
        <v>0</v>
      </c>
      <c r="H14" s="48" t="s">
        <v>86</v>
      </c>
      <c r="I14" s="49" t="s">
        <v>87</v>
      </c>
      <c r="J14" s="50" t="s">
        <v>270</v>
      </c>
      <c r="K14" s="8">
        <f>SUMPRODUCT(($C$24:$C$48=$H14)*($B$24:$B$48=K8))</f>
        <v>1</v>
      </c>
      <c r="L14" s="8">
        <f>SUMPRODUCT(($D$24:$D$48=$H14)*($B$24:$B$48=K8))+SUMPRODUCT(($E$24:$E$48=$H14)*($B$24:$B$48=K8))</f>
        <v>0</v>
      </c>
      <c r="M14" s="8">
        <f t="shared" si="1"/>
        <v>0</v>
      </c>
    </row>
    <row r="15" spans="1:19" ht="12.75" customHeight="1">
      <c r="A15" s="48" t="s">
        <v>148</v>
      </c>
      <c r="B15" s="49" t="s">
        <v>149</v>
      </c>
      <c r="C15" s="50" t="s">
        <v>270</v>
      </c>
      <c r="D15" s="8">
        <f>SUMPRODUCT(($C$24:$C$48=$A15)*($B$24:$B$48=C8))</f>
        <v>0</v>
      </c>
      <c r="E15" s="8">
        <f>SUMPRODUCT(($D$24:$D$48=$A15)*($B$24:$B$48=C8))+SUMPRODUCT(($E$24:$E$48=$A15)*($B$24:$B$48=C8))</f>
        <v>0</v>
      </c>
      <c r="F15" s="8">
        <f t="shared" si="0"/>
        <v>0</v>
      </c>
      <c r="H15" s="48" t="s">
        <v>148</v>
      </c>
      <c r="I15" s="49" t="s">
        <v>149</v>
      </c>
      <c r="J15" s="50" t="s">
        <v>271</v>
      </c>
      <c r="K15" s="8">
        <f>SUMPRODUCT(($C$24:$C$48=$H15)*($B$24:$B$48=K8))</f>
        <v>0</v>
      </c>
      <c r="L15" s="8">
        <f>SUMPRODUCT(($D$24:$D$48=$H15)*($B$24:$B$48=K8))+SUMPRODUCT(($E$24:$E$48=$H15)*($B$24:$B$48=K8))</f>
        <v>0</v>
      </c>
      <c r="M15" s="8">
        <f t="shared" si="1"/>
        <v>0</v>
      </c>
      <c r="O15" s="58" t="s">
        <v>38</v>
      </c>
      <c r="P15" s="58"/>
      <c r="Q15" s="11"/>
      <c r="R15" s="11" t="s">
        <v>11</v>
      </c>
      <c r="S15" s="42" t="s">
        <v>69</v>
      </c>
    </row>
    <row r="16" spans="1:19" ht="12.75" customHeight="1">
      <c r="A16" s="48" t="s">
        <v>71</v>
      </c>
      <c r="B16" s="49" t="s">
        <v>73</v>
      </c>
      <c r="C16" s="50" t="s">
        <v>270</v>
      </c>
      <c r="D16" s="8">
        <f>SUMPRODUCT(($C$24:$C$48=$A16)*($B$24:$B$48=C8))</f>
        <v>0</v>
      </c>
      <c r="E16" s="8">
        <f>SUMPRODUCT(($D$24:$D$48=$A16)*($B$24:$B$48=C8))+SUMPRODUCT(($E$24:$E$48=$A16)*($B$24:$B$48=C8))</f>
        <v>0</v>
      </c>
      <c r="F16" s="8">
        <f t="shared" si="0"/>
        <v>2</v>
      </c>
      <c r="H16" s="48" t="s">
        <v>97</v>
      </c>
      <c r="I16" s="49" t="s">
        <v>98</v>
      </c>
      <c r="J16" s="50" t="s">
        <v>270</v>
      </c>
      <c r="K16" s="8">
        <f>SUMPRODUCT(($C$24:$C$48=$H16)*($B$24:$B$48=K8))</f>
        <v>0</v>
      </c>
      <c r="L16" s="8">
        <f>SUMPRODUCT(($D$24:$D$48=$H16)*($B$24:$B$48=K8))+SUMPRODUCT(($E$24:$E$48=$H16)*($B$24:$B$48=K8))</f>
        <v>0</v>
      </c>
      <c r="M16" s="8">
        <f t="shared" si="1"/>
        <v>0</v>
      </c>
      <c r="O16" s="13" t="str">
        <f>C8</f>
        <v>WHITE</v>
      </c>
      <c r="P16" s="50">
        <v>22</v>
      </c>
      <c r="Q16" s="50">
        <v>15</v>
      </c>
      <c r="R16" s="8">
        <f>P16+Q16+S16</f>
        <v>37</v>
      </c>
      <c r="S16" s="36">
        <v>0</v>
      </c>
    </row>
    <row r="17" spans="1:19" ht="12.75" customHeight="1">
      <c r="A17" s="48" t="s">
        <v>262</v>
      </c>
      <c r="B17" s="49" t="s">
        <v>263</v>
      </c>
      <c r="C17" s="50" t="s">
        <v>271</v>
      </c>
      <c r="D17" s="8">
        <f>SUMPRODUCT(($C$24:$C$48=$A17)*($B$24:$B$48=C8))</f>
        <v>0</v>
      </c>
      <c r="E17" s="8">
        <f>SUMPRODUCT(($D$24:$D$48=$A17)*($B$24:$B$48=C8))+SUMPRODUCT(($E$24:$E$48=$A17)*($B$24:$B$48=C8))</f>
        <v>0</v>
      </c>
      <c r="F17" s="8">
        <f t="shared" si="0"/>
        <v>0</v>
      </c>
      <c r="H17" s="48" t="s">
        <v>130</v>
      </c>
      <c r="I17" s="49" t="s">
        <v>131</v>
      </c>
      <c r="J17" s="50" t="s">
        <v>270</v>
      </c>
      <c r="K17" s="8">
        <f>SUMPRODUCT(($C$24:$C$48=$H17)*($B$24:$B$48=K8))</f>
        <v>0</v>
      </c>
      <c r="L17" s="8">
        <f>SUMPRODUCT(($D$24:$D$48=$H17)*($B$24:$B$48=K8))+SUMPRODUCT(($E$24:$E$48=$H17)*($B$24:$B$48=K8))</f>
        <v>1</v>
      </c>
      <c r="M17" s="8">
        <f t="shared" si="1"/>
        <v>0</v>
      </c>
      <c r="O17" s="13" t="str">
        <f>K8</f>
        <v>BLACK</v>
      </c>
      <c r="P17" s="50">
        <v>15</v>
      </c>
      <c r="Q17" s="50">
        <v>27</v>
      </c>
      <c r="R17" s="8">
        <f>P17+Q17+S17</f>
        <v>42</v>
      </c>
      <c r="S17" s="36">
        <v>0</v>
      </c>
    </row>
    <row r="18" spans="1:17" ht="12.75" customHeight="1">
      <c r="A18" s="48" t="s">
        <v>99</v>
      </c>
      <c r="B18" s="49" t="s">
        <v>100</v>
      </c>
      <c r="C18" s="50" t="s">
        <v>271</v>
      </c>
      <c r="D18" s="8">
        <f>SUMPRODUCT(($C$24:$C$48=$A18)*($B$24:$B$48=C8))</f>
        <v>0</v>
      </c>
      <c r="E18" s="8">
        <f>SUMPRODUCT(($D$24:$D$48=$A18)*($B$24:$B$48=C8))+SUMPRODUCT(($E$24:$E$48=$A18)*($B$24:$B$48=C8))</f>
        <v>0</v>
      </c>
      <c r="F18" s="8">
        <f t="shared" si="0"/>
        <v>4</v>
      </c>
      <c r="H18" s="48" t="s">
        <v>170</v>
      </c>
      <c r="I18" s="49" t="s">
        <v>171</v>
      </c>
      <c r="J18" s="50" t="s">
        <v>270</v>
      </c>
      <c r="K18" s="8">
        <f>SUMPRODUCT(($C$24:$C$48=$H18)*($B$24:$B$48=K8))</f>
        <v>0</v>
      </c>
      <c r="L18" s="8">
        <f>SUMPRODUCT(($D$24:$D$48=$H18)*($B$24:$B$48=K8))+SUMPRODUCT(($E$24:$E$48=$H18)*($B$24:$B$48=K8))</f>
        <v>0</v>
      </c>
      <c r="M18" s="8">
        <f t="shared" si="1"/>
        <v>0</v>
      </c>
      <c r="P18" s="47"/>
      <c r="Q18" s="47"/>
    </row>
    <row r="19" spans="1:17" ht="12.75" customHeight="1">
      <c r="A19" s="34"/>
      <c r="B19" s="25"/>
      <c r="C19" s="8"/>
      <c r="D19" s="8"/>
      <c r="E19" s="8"/>
      <c r="F19" s="8"/>
      <c r="H19" s="10"/>
      <c r="I19" s="8"/>
      <c r="J19" s="8"/>
      <c r="K19" s="8"/>
      <c r="L19" s="8"/>
      <c r="M19" s="8"/>
      <c r="O19" s="3" t="s">
        <v>39</v>
      </c>
      <c r="P19" s="47"/>
      <c r="Q19" s="47"/>
    </row>
    <row r="20" spans="1:17" ht="12.75" customHeight="1">
      <c r="A20" s="35" t="s">
        <v>37</v>
      </c>
      <c r="B20" s="26" t="s">
        <v>42</v>
      </c>
      <c r="C20" s="8"/>
      <c r="D20" s="8"/>
      <c r="E20" s="8"/>
      <c r="F20" s="8"/>
      <c r="H20" s="35" t="s">
        <v>37</v>
      </c>
      <c r="I20" s="26" t="s">
        <v>42</v>
      </c>
      <c r="J20" s="8"/>
      <c r="K20" s="8"/>
      <c r="L20" s="8"/>
      <c r="M20" s="8"/>
      <c r="O20" s="8" t="str">
        <f>C8</f>
        <v>WHITE</v>
      </c>
      <c r="P20" s="52"/>
      <c r="Q20" s="47"/>
    </row>
    <row r="21" spans="1:17" ht="12.75" customHeight="1">
      <c r="A21" s="8"/>
      <c r="B21" s="8"/>
      <c r="C21" s="8"/>
      <c r="D21" s="8"/>
      <c r="E21" s="8"/>
      <c r="F21" s="8"/>
      <c r="H21" s="8"/>
      <c r="I21" s="8"/>
      <c r="J21" s="8"/>
      <c r="K21" s="8"/>
      <c r="L21" s="8"/>
      <c r="M21" s="8"/>
      <c r="O21" s="8" t="str">
        <f>K8</f>
        <v>BLACK</v>
      </c>
      <c r="P21" s="52">
        <v>0.125</v>
      </c>
      <c r="Q21" s="47"/>
    </row>
    <row r="22" spans="1:17" ht="15" customHeight="1">
      <c r="A22" s="58" t="s">
        <v>9</v>
      </c>
      <c r="B22" s="58"/>
      <c r="C22" s="58"/>
      <c r="D22" s="58"/>
      <c r="E22" s="58"/>
      <c r="F22" s="11"/>
      <c r="I22" s="58" t="s">
        <v>10</v>
      </c>
      <c r="J22" s="58"/>
      <c r="K22" s="58"/>
      <c r="L22" s="58"/>
      <c r="M22" s="58"/>
      <c r="P22" s="47"/>
      <c r="Q22" s="47"/>
    </row>
    <row r="23" spans="1:17" s="18" customFormat="1" ht="36" customHeigh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3</v>
      </c>
      <c r="F23" s="22" t="s">
        <v>40</v>
      </c>
      <c r="G23" s="16"/>
      <c r="H23" s="15" t="s">
        <v>0</v>
      </c>
      <c r="I23" s="17" t="s">
        <v>1</v>
      </c>
      <c r="J23" s="14" t="s">
        <v>4</v>
      </c>
      <c r="K23" s="14" t="s">
        <v>5</v>
      </c>
      <c r="L23" s="14" t="s">
        <v>22</v>
      </c>
      <c r="M23" s="14" t="s">
        <v>23</v>
      </c>
      <c r="O23" s="3"/>
      <c r="P23" s="47"/>
      <c r="Q23" s="55"/>
    </row>
    <row r="24" spans="1:23" ht="13.5" customHeight="1">
      <c r="A24" s="51" t="s">
        <v>273</v>
      </c>
      <c r="B24" s="51" t="s">
        <v>24</v>
      </c>
      <c r="C24" s="51" t="s">
        <v>260</v>
      </c>
      <c r="D24" s="51" t="s">
        <v>37</v>
      </c>
      <c r="E24" s="51"/>
      <c r="F24" s="51" t="s">
        <v>342</v>
      </c>
      <c r="G24" s="53"/>
      <c r="H24" s="51" t="s">
        <v>273</v>
      </c>
      <c r="I24" s="51" t="s">
        <v>24</v>
      </c>
      <c r="J24" s="51" t="s">
        <v>99</v>
      </c>
      <c r="K24" s="51" t="s">
        <v>78</v>
      </c>
      <c r="L24" s="51" t="s">
        <v>343</v>
      </c>
      <c r="M24" s="51" t="s">
        <v>344</v>
      </c>
      <c r="O24" s="3" t="s">
        <v>41</v>
      </c>
      <c r="P24" s="56" t="s">
        <v>56</v>
      </c>
      <c r="Q24" s="56" t="s">
        <v>57</v>
      </c>
      <c r="R24" s="11" t="s">
        <v>43</v>
      </c>
      <c r="S24" s="11" t="s">
        <v>44</v>
      </c>
      <c r="T24" s="11" t="s">
        <v>45</v>
      </c>
      <c r="U24" s="11" t="s">
        <v>46</v>
      </c>
      <c r="V24" s="11" t="s">
        <v>47</v>
      </c>
      <c r="W24" s="11" t="s">
        <v>48</v>
      </c>
    </row>
    <row r="25" spans="1:23" ht="13.5" customHeight="1">
      <c r="A25" s="51" t="s">
        <v>273</v>
      </c>
      <c r="B25" s="51" t="s">
        <v>25</v>
      </c>
      <c r="C25" s="51" t="s">
        <v>37</v>
      </c>
      <c r="D25" s="51" t="s">
        <v>37</v>
      </c>
      <c r="E25" s="51"/>
      <c r="F25" s="51" t="s">
        <v>294</v>
      </c>
      <c r="G25" s="53"/>
      <c r="H25" s="51" t="s">
        <v>277</v>
      </c>
      <c r="I25" s="51" t="s">
        <v>24</v>
      </c>
      <c r="J25" s="51" t="s">
        <v>71</v>
      </c>
      <c r="K25" s="51" t="s">
        <v>315</v>
      </c>
      <c r="L25" s="51" t="s">
        <v>345</v>
      </c>
      <c r="M25" s="51" t="s">
        <v>350</v>
      </c>
      <c r="O25" s="8" t="str">
        <f>C8</f>
        <v>WHITE</v>
      </c>
      <c r="P25" s="50"/>
      <c r="Q25" s="50"/>
      <c r="R25" s="8"/>
      <c r="S25" s="8"/>
      <c r="T25" s="8"/>
      <c r="U25" s="8"/>
      <c r="V25" s="8"/>
      <c r="W25" s="8"/>
    </row>
    <row r="26" spans="1:23" ht="13.5" customHeight="1">
      <c r="A26" s="51" t="s">
        <v>273</v>
      </c>
      <c r="B26" s="51" t="s">
        <v>24</v>
      </c>
      <c r="C26" s="51" t="s">
        <v>260</v>
      </c>
      <c r="D26" s="51"/>
      <c r="E26" s="51"/>
      <c r="F26" s="51" t="s">
        <v>322</v>
      </c>
      <c r="G26" s="53"/>
      <c r="H26" s="51" t="s">
        <v>277</v>
      </c>
      <c r="I26" s="51" t="s">
        <v>24</v>
      </c>
      <c r="J26" s="51" t="s">
        <v>99</v>
      </c>
      <c r="K26" s="51" t="s">
        <v>348</v>
      </c>
      <c r="L26" s="51" t="s">
        <v>349</v>
      </c>
      <c r="M26" s="51" t="s">
        <v>351</v>
      </c>
      <c r="O26" s="8" t="str">
        <f>K8</f>
        <v>BLACK</v>
      </c>
      <c r="P26" s="50"/>
      <c r="Q26" s="50"/>
      <c r="R26" s="8"/>
      <c r="S26" s="8"/>
      <c r="T26" s="8"/>
      <c r="U26" s="8"/>
      <c r="V26" s="8"/>
      <c r="W26" s="8"/>
    </row>
    <row r="27" spans="1:17" ht="13.5" customHeight="1">
      <c r="A27" s="51" t="s">
        <v>277</v>
      </c>
      <c r="B27" s="51" t="s">
        <v>24</v>
      </c>
      <c r="C27" s="51" t="s">
        <v>260</v>
      </c>
      <c r="D27" s="51" t="s">
        <v>37</v>
      </c>
      <c r="E27" s="51"/>
      <c r="F27" s="51" t="s">
        <v>278</v>
      </c>
      <c r="G27" s="53"/>
      <c r="H27" s="51"/>
      <c r="I27" s="51"/>
      <c r="J27" s="51"/>
      <c r="K27" s="51"/>
      <c r="L27" s="51"/>
      <c r="M27" s="51"/>
      <c r="P27" s="47"/>
      <c r="Q27" s="47"/>
    </row>
    <row r="28" spans="1:17" ht="13.5" customHeight="1">
      <c r="A28" s="51" t="s">
        <v>360</v>
      </c>
      <c r="B28" s="51" t="s">
        <v>24</v>
      </c>
      <c r="C28" s="51" t="s">
        <v>37</v>
      </c>
      <c r="D28" s="51" t="s">
        <v>31</v>
      </c>
      <c r="E28" s="51" t="s">
        <v>260</v>
      </c>
      <c r="F28" s="51" t="s">
        <v>346</v>
      </c>
      <c r="G28" s="53"/>
      <c r="H28" s="51"/>
      <c r="I28" s="51"/>
      <c r="J28" s="51"/>
      <c r="K28" s="51"/>
      <c r="L28" s="51"/>
      <c r="M28" s="51"/>
      <c r="O28" s="3" t="s">
        <v>20</v>
      </c>
      <c r="P28" s="47"/>
      <c r="Q28" s="47"/>
    </row>
    <row r="29" spans="1:17" ht="13.5" customHeight="1">
      <c r="A29" s="51" t="s">
        <v>277</v>
      </c>
      <c r="B29" s="51" t="s">
        <v>25</v>
      </c>
      <c r="C29" s="51" t="s">
        <v>86</v>
      </c>
      <c r="D29" s="51" t="s">
        <v>82</v>
      </c>
      <c r="E29" s="54" t="s">
        <v>37</v>
      </c>
      <c r="F29" s="53" t="s">
        <v>307</v>
      </c>
      <c r="G29" s="53"/>
      <c r="H29" s="53"/>
      <c r="I29" s="51"/>
      <c r="J29" s="51"/>
      <c r="K29" s="51"/>
      <c r="L29" s="51"/>
      <c r="M29" s="51"/>
      <c r="O29" s="3">
        <v>1</v>
      </c>
      <c r="P29" s="47" t="s">
        <v>366</v>
      </c>
      <c r="Q29" s="47"/>
    </row>
    <row r="30" spans="1:17" ht="13.5" customHeight="1">
      <c r="A30" s="51" t="s">
        <v>277</v>
      </c>
      <c r="B30" s="51" t="s">
        <v>25</v>
      </c>
      <c r="C30" s="51" t="s">
        <v>37</v>
      </c>
      <c r="D30" s="51" t="s">
        <v>130</v>
      </c>
      <c r="E30" s="51"/>
      <c r="F30" s="51" t="s">
        <v>347</v>
      </c>
      <c r="G30" s="53"/>
      <c r="H30" s="51"/>
      <c r="I30" s="51"/>
      <c r="J30" s="51"/>
      <c r="K30" s="51"/>
      <c r="L30" s="51"/>
      <c r="M30" s="51"/>
      <c r="O30" s="3">
        <v>2</v>
      </c>
      <c r="P30" s="47" t="s">
        <v>367</v>
      </c>
      <c r="Q30" s="47"/>
    </row>
    <row r="31" spans="1:17" ht="13.5" customHeight="1">
      <c r="A31" s="51"/>
      <c r="B31" s="51"/>
      <c r="C31" s="51"/>
      <c r="D31" s="51"/>
      <c r="E31" s="51"/>
      <c r="F31" s="51"/>
      <c r="G31" s="53"/>
      <c r="H31" s="51"/>
      <c r="I31" s="51"/>
      <c r="J31" s="51"/>
      <c r="K31" s="51"/>
      <c r="L31" s="51"/>
      <c r="M31" s="51"/>
      <c r="O31" s="3">
        <v>3</v>
      </c>
      <c r="P31" s="47" t="s">
        <v>368</v>
      </c>
      <c r="Q31" s="47"/>
    </row>
    <row r="32" spans="1:13" ht="13.5" customHeight="1">
      <c r="A32" s="51"/>
      <c r="B32" s="51"/>
      <c r="C32" s="51"/>
      <c r="D32" s="51"/>
      <c r="E32" s="51"/>
      <c r="F32" s="51"/>
      <c r="G32" s="53"/>
      <c r="H32" s="51"/>
      <c r="I32" s="51"/>
      <c r="J32" s="51"/>
      <c r="K32" s="51"/>
      <c r="L32" s="51"/>
      <c r="M32" s="51"/>
    </row>
    <row r="33" spans="1:13" ht="13.5" customHeight="1">
      <c r="A33" s="51"/>
      <c r="B33" s="51"/>
      <c r="C33" s="51"/>
      <c r="D33" s="51"/>
      <c r="E33" s="51"/>
      <c r="F33" s="51"/>
      <c r="G33" s="53"/>
      <c r="H33" s="51"/>
      <c r="I33" s="51"/>
      <c r="J33" s="51"/>
      <c r="K33" s="51"/>
      <c r="L33" s="51"/>
      <c r="M33" s="51"/>
    </row>
    <row r="34" spans="1:13" ht="13.5" customHeight="1">
      <c r="A34" s="51"/>
      <c r="B34" s="51"/>
      <c r="C34" s="51"/>
      <c r="D34" s="51"/>
      <c r="E34" s="51"/>
      <c r="F34" s="51"/>
      <c r="G34" s="53"/>
      <c r="H34" s="51"/>
      <c r="I34" s="51"/>
      <c r="J34" s="51"/>
      <c r="K34" s="51"/>
      <c r="L34" s="51"/>
      <c r="M34" s="51"/>
    </row>
    <row r="35" spans="1:13" ht="13.5" customHeight="1">
      <c r="A35" s="51"/>
      <c r="B35" s="51"/>
      <c r="C35" s="51"/>
      <c r="D35" s="51"/>
      <c r="E35" s="51"/>
      <c r="F35" s="51"/>
      <c r="G35" s="53"/>
      <c r="H35" s="51"/>
      <c r="I35" s="51"/>
      <c r="J35" s="51"/>
      <c r="K35" s="51"/>
      <c r="L35" s="51"/>
      <c r="M35" s="51"/>
    </row>
    <row r="36" spans="1:13" ht="13.5" customHeight="1">
      <c r="A36" s="51"/>
      <c r="B36" s="51"/>
      <c r="C36" s="51"/>
      <c r="D36" s="51"/>
      <c r="E36" s="51"/>
      <c r="F36" s="51"/>
      <c r="G36" s="53"/>
      <c r="H36" s="51"/>
      <c r="I36" s="51"/>
      <c r="J36" s="51"/>
      <c r="K36" s="51"/>
      <c r="L36" s="51"/>
      <c r="M36" s="51"/>
    </row>
    <row r="37" spans="1:13" ht="13.5" customHeight="1">
      <c r="A37" s="51"/>
      <c r="B37" s="51"/>
      <c r="C37" s="51"/>
      <c r="D37" s="51"/>
      <c r="E37" s="51"/>
      <c r="F37" s="51"/>
      <c r="G37" s="53"/>
      <c r="H37" s="51"/>
      <c r="I37" s="51"/>
      <c r="J37" s="51"/>
      <c r="K37" s="51"/>
      <c r="L37" s="51"/>
      <c r="M37" s="51"/>
    </row>
    <row r="38" spans="1:13" ht="13.5" customHeight="1">
      <c r="A38" s="38"/>
      <c r="B38" s="38"/>
      <c r="C38" s="38"/>
      <c r="D38" s="38"/>
      <c r="E38" s="38"/>
      <c r="F38" s="38"/>
      <c r="G38" s="39"/>
      <c r="H38" s="38"/>
      <c r="I38" s="38"/>
      <c r="J38" s="38"/>
      <c r="K38" s="38"/>
      <c r="L38" s="38"/>
      <c r="M38" s="38"/>
    </row>
    <row r="39" spans="1:13" ht="13.5" customHeight="1">
      <c r="A39" s="38"/>
      <c r="B39" s="38"/>
      <c r="C39" s="38"/>
      <c r="D39" s="38"/>
      <c r="E39" s="38"/>
      <c r="F39" s="38"/>
      <c r="G39" s="39"/>
      <c r="H39" s="38"/>
      <c r="I39" s="38"/>
      <c r="J39" s="38"/>
      <c r="K39" s="38"/>
      <c r="L39" s="38"/>
      <c r="M39" s="38"/>
    </row>
    <row r="40" spans="1:13" ht="13.5" customHeight="1">
      <c r="A40" s="38"/>
      <c r="B40" s="38"/>
      <c r="C40" s="38"/>
      <c r="D40" s="38"/>
      <c r="E40" s="38"/>
      <c r="F40" s="38"/>
      <c r="G40" s="39"/>
      <c r="H40" s="38"/>
      <c r="I40" s="38"/>
      <c r="J40" s="38"/>
      <c r="K40" s="38"/>
      <c r="L40" s="38"/>
      <c r="M40" s="38"/>
    </row>
    <row r="41" spans="1:13" ht="13.5" customHeight="1">
      <c r="A41" s="38"/>
      <c r="B41" s="38"/>
      <c r="C41" s="38"/>
      <c r="D41" s="38"/>
      <c r="E41" s="38"/>
      <c r="F41" s="38"/>
      <c r="G41" s="39"/>
      <c r="H41" s="38"/>
      <c r="I41" s="38"/>
      <c r="J41" s="38"/>
      <c r="K41" s="38"/>
      <c r="L41" s="38"/>
      <c r="M41" s="38"/>
    </row>
    <row r="42" spans="1:13" ht="13.5" customHeight="1">
      <c r="A42" s="38"/>
      <c r="B42" s="38"/>
      <c r="C42" s="38"/>
      <c r="D42" s="38"/>
      <c r="E42" s="38"/>
      <c r="F42" s="38"/>
      <c r="G42" s="39"/>
      <c r="H42" s="38"/>
      <c r="I42" s="38"/>
      <c r="J42" s="38"/>
      <c r="K42" s="38"/>
      <c r="L42" s="38"/>
      <c r="M42" s="38"/>
    </row>
    <row r="43" spans="1:13" ht="13.5" customHeight="1">
      <c r="A43" s="38"/>
      <c r="B43" s="38"/>
      <c r="C43" s="38"/>
      <c r="D43" s="38"/>
      <c r="E43" s="38"/>
      <c r="F43" s="38"/>
      <c r="G43" s="39"/>
      <c r="H43" s="38"/>
      <c r="I43" s="38"/>
      <c r="J43" s="38"/>
      <c r="K43" s="38"/>
      <c r="L43" s="38"/>
      <c r="M43" s="38"/>
    </row>
    <row r="44" spans="1:13" ht="13.5" customHeight="1">
      <c r="A44" s="38"/>
      <c r="B44" s="38"/>
      <c r="C44" s="38"/>
      <c r="D44" s="38"/>
      <c r="E44" s="38"/>
      <c r="F44" s="38"/>
      <c r="G44" s="39"/>
      <c r="H44" s="38"/>
      <c r="I44" s="38"/>
      <c r="J44" s="38"/>
      <c r="K44" s="38"/>
      <c r="L44" s="38"/>
      <c r="M44" s="38"/>
    </row>
    <row r="45" spans="1:13" ht="13.5" customHeight="1">
      <c r="A45" s="38"/>
      <c r="B45" s="38"/>
      <c r="C45" s="38"/>
      <c r="D45" s="38"/>
      <c r="E45" s="38"/>
      <c r="F45" s="38"/>
      <c r="G45" s="39"/>
      <c r="H45" s="38"/>
      <c r="I45" s="38"/>
      <c r="J45" s="38"/>
      <c r="K45" s="38"/>
      <c r="L45" s="38"/>
      <c r="M45" s="38"/>
    </row>
    <row r="46" spans="1:13" ht="13.5" customHeight="1">
      <c r="A46" s="38"/>
      <c r="B46" s="38"/>
      <c r="C46" s="38"/>
      <c r="D46" s="38"/>
      <c r="E46" s="38"/>
      <c r="F46" s="38"/>
      <c r="G46" s="39"/>
      <c r="H46" s="38"/>
      <c r="I46" s="38"/>
      <c r="J46" s="38"/>
      <c r="K46" s="38"/>
      <c r="L46" s="38"/>
      <c r="M46" s="38"/>
    </row>
    <row r="47" spans="1:13" ht="13.5" customHeight="1">
      <c r="A47" s="38"/>
      <c r="B47" s="41"/>
      <c r="C47" s="41"/>
      <c r="D47" s="41"/>
      <c r="E47" s="41"/>
      <c r="F47" s="41"/>
      <c r="G47" s="39"/>
      <c r="H47" s="41"/>
      <c r="I47" s="41"/>
      <c r="J47" s="41"/>
      <c r="K47" s="41"/>
      <c r="L47" s="41"/>
      <c r="M47" s="41"/>
    </row>
    <row r="48" spans="1:13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ht="14.25" customHeight="1">
      <c r="F49" s="19"/>
    </row>
    <row r="50" ht="14.25" customHeight="1">
      <c r="F50" s="19"/>
    </row>
    <row r="51" ht="14.25" customHeight="1">
      <c r="F51" s="19"/>
    </row>
  </sheetData>
  <sheetProtection/>
  <mergeCells count="8">
    <mergeCell ref="O15:P15"/>
    <mergeCell ref="A22:E22"/>
    <mergeCell ref="I22:M22"/>
    <mergeCell ref="A1:M1"/>
    <mergeCell ref="A8:B8"/>
    <mergeCell ref="C8:F8"/>
    <mergeCell ref="H8:I8"/>
    <mergeCell ref="K8:M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Showcase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Windows User</cp:lastModifiedBy>
  <cp:lastPrinted>2016-09-30T13:56:12Z</cp:lastPrinted>
  <dcterms:created xsi:type="dcterms:W3CDTF">2003-05-22T19:15:40Z</dcterms:created>
  <dcterms:modified xsi:type="dcterms:W3CDTF">2018-10-28T22:04:00Z</dcterms:modified>
  <cp:category/>
  <cp:version/>
  <cp:contentType/>
  <cp:contentStatus/>
</cp:coreProperties>
</file>