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Game 1" sheetId="1" r:id="rId1"/>
    <sheet name="Game 2" sheetId="2" r:id="rId2"/>
    <sheet name="Game 3" sheetId="3" r:id="rId3"/>
    <sheet name="Game 4" sheetId="4" r:id="rId4"/>
    <sheet name="Game 5" sheetId="5" r:id="rId5"/>
    <sheet name="Game 6" sheetId="6" r:id="rId6"/>
    <sheet name="Game 7" sheetId="7" r:id="rId7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<sst xmlns="http://schemas.openxmlformats.org/spreadsheetml/2006/main" count="1147" uniqueCount="368">
  <si>
    <t>Period</t>
  </si>
  <si>
    <t>Team</t>
  </si>
  <si>
    <t>Goal #</t>
  </si>
  <si>
    <t>Ast #</t>
  </si>
  <si>
    <t>Player #</t>
  </si>
  <si>
    <t>Offense</t>
  </si>
  <si>
    <t>1st</t>
  </si>
  <si>
    <t>2nd</t>
  </si>
  <si>
    <t>Scoring</t>
  </si>
  <si>
    <t>SCORING SUMMARY</t>
  </si>
  <si>
    <t>PENALTY SUMMARY</t>
  </si>
  <si>
    <t>Total</t>
  </si>
  <si>
    <t xml:space="preserve">Home team:  </t>
  </si>
  <si>
    <t>Start time of game:</t>
  </si>
  <si>
    <t>Date of game:</t>
  </si>
  <si>
    <t>OFBHL Official Score Sheet</t>
  </si>
  <si>
    <t>G</t>
  </si>
  <si>
    <t>A</t>
  </si>
  <si>
    <t>PIM</t>
  </si>
  <si>
    <t>Officials</t>
  </si>
  <si>
    <t>Stars:</t>
  </si>
  <si>
    <t>Visiting Team:</t>
  </si>
  <si>
    <t>Start</t>
  </si>
  <si>
    <t>Finish</t>
  </si>
  <si>
    <t>WHITE</t>
  </si>
  <si>
    <t>BLACK</t>
  </si>
  <si>
    <t>VISITOR</t>
  </si>
  <si>
    <t>HOME</t>
  </si>
  <si>
    <t>ML</t>
  </si>
  <si>
    <t>JM</t>
  </si>
  <si>
    <t>SM</t>
  </si>
  <si>
    <t>DP</t>
  </si>
  <si>
    <t>KB</t>
  </si>
  <si>
    <t>TA</t>
  </si>
  <si>
    <t>Tina Ash</t>
  </si>
  <si>
    <t>SPA</t>
  </si>
  <si>
    <t>Shots For</t>
  </si>
  <si>
    <t>Timeout Taken</t>
  </si>
  <si>
    <t>PPG / SHG / EN</t>
  </si>
  <si>
    <t>Shootout</t>
  </si>
  <si>
    <t>Spare</t>
  </si>
  <si>
    <t>S3*</t>
  </si>
  <si>
    <t>S4*</t>
  </si>
  <si>
    <t>S5*</t>
  </si>
  <si>
    <t>S6*</t>
  </si>
  <si>
    <t>S7*</t>
  </si>
  <si>
    <t>S8*</t>
  </si>
  <si>
    <t>GP Y/N</t>
  </si>
  <si>
    <t>SO</t>
  </si>
  <si>
    <t>MB</t>
  </si>
  <si>
    <t>PG</t>
  </si>
  <si>
    <t>Phil Graziadei</t>
  </si>
  <si>
    <t>S1</t>
  </si>
  <si>
    <t>S2</t>
  </si>
  <si>
    <t>S3</t>
  </si>
  <si>
    <t>S4</t>
  </si>
  <si>
    <t>S5</t>
  </si>
  <si>
    <t>S6</t>
  </si>
  <si>
    <t>S7</t>
  </si>
  <si>
    <t>S8</t>
  </si>
  <si>
    <t>YE</t>
  </si>
  <si>
    <t>Yan Elgin</t>
  </si>
  <si>
    <t>CB</t>
  </si>
  <si>
    <t>Space</t>
  </si>
  <si>
    <t>OT</t>
  </si>
  <si>
    <t>CS</t>
  </si>
  <si>
    <t>Mona Le Blanc</t>
  </si>
  <si>
    <t>Chris Stott</t>
  </si>
  <si>
    <t>JR</t>
  </si>
  <si>
    <t>Mate Brekalo</t>
  </si>
  <si>
    <t>Ann Car</t>
  </si>
  <si>
    <t>BC</t>
  </si>
  <si>
    <t>Bernie Car</t>
  </si>
  <si>
    <t>DC</t>
  </si>
  <si>
    <t>Dale Cahoon</t>
  </si>
  <si>
    <t>Cindy Bertrand</t>
  </si>
  <si>
    <t>Don Prior</t>
  </si>
  <si>
    <t>Marc Laroche</t>
  </si>
  <si>
    <t>Kelly Brant</t>
  </si>
  <si>
    <t>AM</t>
  </si>
  <si>
    <t>FZ</t>
  </si>
  <si>
    <t>Frank Zic</t>
  </si>
  <si>
    <t>Brent Ferguson</t>
  </si>
  <si>
    <t>CF</t>
  </si>
  <si>
    <t>Chelsea Ferguson</t>
  </si>
  <si>
    <t>BM</t>
  </si>
  <si>
    <t>Jonathan Malloy</t>
  </si>
  <si>
    <t>Sean Malloy</t>
  </si>
  <si>
    <t>EB</t>
  </si>
  <si>
    <t>Eric Bekkers</t>
  </si>
  <si>
    <t>Melissa Blondeau</t>
  </si>
  <si>
    <t>Shawn Weatherdon</t>
  </si>
  <si>
    <t>Amanda Murray</t>
  </si>
  <si>
    <t>AS</t>
  </si>
  <si>
    <t>Andrew Stephens</t>
  </si>
  <si>
    <t>Jason Reid</t>
  </si>
  <si>
    <t>CT</t>
  </si>
  <si>
    <t>Caroline Tessier</t>
  </si>
  <si>
    <t>Justin Labrecque</t>
  </si>
  <si>
    <t>Andrew Godin</t>
  </si>
  <si>
    <t>HB</t>
  </si>
  <si>
    <t>Helene Bourgeois</t>
  </si>
  <si>
    <t>VM</t>
  </si>
  <si>
    <t>Vanessa Miron</t>
  </si>
  <si>
    <t>Andre Monette</t>
  </si>
  <si>
    <t>NB</t>
  </si>
  <si>
    <t>JK</t>
  </si>
  <si>
    <t>Jennifer Kennedy</t>
  </si>
  <si>
    <t>Spencer McDonald</t>
  </si>
  <si>
    <t>Brock Murray</t>
  </si>
  <si>
    <t>FM</t>
  </si>
  <si>
    <t>Faith Murray</t>
  </si>
  <si>
    <t>BS</t>
  </si>
  <si>
    <t>Brad Smith</t>
  </si>
  <si>
    <t>Michel Blondeau</t>
  </si>
  <si>
    <t>RC</t>
  </si>
  <si>
    <t>Jon McMaster</t>
  </si>
  <si>
    <t>GS</t>
  </si>
  <si>
    <t>Gisele Seguin</t>
  </si>
  <si>
    <t>Marc-Andre Lalonde</t>
  </si>
  <si>
    <t>SF</t>
  </si>
  <si>
    <t>Sean Frewen</t>
  </si>
  <si>
    <t>DB</t>
  </si>
  <si>
    <t>Martin Leury</t>
  </si>
  <si>
    <t>CM</t>
  </si>
  <si>
    <t>Christine Morris</t>
  </si>
  <si>
    <t>MZ</t>
  </si>
  <si>
    <t>Mike Zaborski</t>
  </si>
  <si>
    <t>SG</t>
  </si>
  <si>
    <t>Sylvain Guibord</t>
  </si>
  <si>
    <t>Cheryl Sevigny</t>
  </si>
  <si>
    <t>SL</t>
  </si>
  <si>
    <t>DL</t>
  </si>
  <si>
    <t>Danielle Leroux</t>
  </si>
  <si>
    <t>Stephane Portelance</t>
  </si>
  <si>
    <t>AB</t>
  </si>
  <si>
    <t>Adam Barrett</t>
  </si>
  <si>
    <t>Ashley Clow</t>
  </si>
  <si>
    <t>DH</t>
  </si>
  <si>
    <t>Darren Hayes</t>
  </si>
  <si>
    <t>MEB</t>
  </si>
  <si>
    <t>MIB</t>
  </si>
  <si>
    <t>AT</t>
  </si>
  <si>
    <t>Amanda Tompkins</t>
  </si>
  <si>
    <t>Nathalie Blondeau</t>
  </si>
  <si>
    <t>TD</t>
  </si>
  <si>
    <t>Tanya Di Virgilio</t>
  </si>
  <si>
    <t>GP</t>
  </si>
  <si>
    <t>Greg Patterson</t>
  </si>
  <si>
    <t>NC</t>
  </si>
  <si>
    <t>Nevill Carney</t>
  </si>
  <si>
    <t>JLG</t>
  </si>
  <si>
    <t>Jean-Luc Garneau</t>
  </si>
  <si>
    <t>JOG</t>
  </si>
  <si>
    <t>Josianne Garneau</t>
  </si>
  <si>
    <t>JL</t>
  </si>
  <si>
    <t>Jean-Francois Labelle</t>
  </si>
  <si>
    <t>Jeff Murphy</t>
  </si>
  <si>
    <t>MN</t>
  </si>
  <si>
    <t>Melissa Newhook</t>
  </si>
  <si>
    <t>Russell Latham</t>
  </si>
  <si>
    <t>SB</t>
  </si>
  <si>
    <t>Sara Bruce</t>
  </si>
  <si>
    <t>Shawn Lemoine</t>
  </si>
  <si>
    <t>Sean Robertson</t>
  </si>
  <si>
    <t>Jeff Squires</t>
  </si>
  <si>
    <t>KT</t>
  </si>
  <si>
    <t>Kiyomi Takahara</t>
  </si>
  <si>
    <t>Sophia Weber</t>
  </si>
  <si>
    <t>Peter Low</t>
  </si>
  <si>
    <t>RE</t>
  </si>
  <si>
    <t>Renee Emby</t>
  </si>
  <si>
    <t>RT</t>
  </si>
  <si>
    <t>Richard Tattrie</t>
  </si>
  <si>
    <t>JF</t>
  </si>
  <si>
    <t>Jessica Fiore</t>
  </si>
  <si>
    <t>RP</t>
  </si>
  <si>
    <t>Roxanne Pilon</t>
  </si>
  <si>
    <t>SA</t>
  </si>
  <si>
    <t>Steve Andrews</t>
  </si>
  <si>
    <t>AC</t>
  </si>
  <si>
    <t>Jason Muscant</t>
  </si>
  <si>
    <t>Mark Nash</t>
  </si>
  <si>
    <t>Rene de Montigny</t>
  </si>
  <si>
    <t>MF</t>
  </si>
  <si>
    <t>Mylene Frechette</t>
  </si>
  <si>
    <t>AV</t>
  </si>
  <si>
    <t>Andreanne Veilleux</t>
  </si>
  <si>
    <t>MC Chartrand</t>
  </si>
  <si>
    <t>Stephanie Belanger</t>
  </si>
  <si>
    <t>LF</t>
  </si>
  <si>
    <t>Lynn Fournelle-Clare</t>
  </si>
  <si>
    <t>Jason Kellar</t>
  </si>
  <si>
    <t>DM</t>
  </si>
  <si>
    <t>Devin McManus</t>
  </si>
  <si>
    <t>LR</t>
  </si>
  <si>
    <t>Laurie Reinhart</t>
  </si>
  <si>
    <t>JG</t>
  </si>
  <si>
    <t>Jack Gould</t>
  </si>
  <si>
    <t>LV</t>
  </si>
  <si>
    <t>Lori Viau</t>
  </si>
  <si>
    <t>Jason Fong</t>
  </si>
  <si>
    <t>PA</t>
  </si>
  <si>
    <t>Patrick Auger</t>
  </si>
  <si>
    <t>Diane Pelletier</t>
  </si>
  <si>
    <t>CR</t>
  </si>
  <si>
    <t>Craig Richer</t>
  </si>
  <si>
    <t>KR</t>
  </si>
  <si>
    <t>Kim Richer</t>
  </si>
  <si>
    <t>LS</t>
  </si>
  <si>
    <t>Litharitza St-Jean</t>
  </si>
  <si>
    <t>TS</t>
  </si>
  <si>
    <t>Ty St-Jean</t>
  </si>
  <si>
    <t>Dale Carlson</t>
  </si>
  <si>
    <t>Rachel Clermont</t>
  </si>
  <si>
    <t>SD</t>
  </si>
  <si>
    <t>Sophie Dagenais</t>
  </si>
  <si>
    <t>Bradley McCarter</t>
  </si>
  <si>
    <t>MP</t>
  </si>
  <si>
    <t>Matt Pineo</t>
  </si>
  <si>
    <t>MY</t>
  </si>
  <si>
    <t>Mark Yeates</t>
  </si>
  <si>
    <t>Big Bad Garneau</t>
  </si>
  <si>
    <t>Austin Powered</t>
  </si>
  <si>
    <t>LC</t>
  </si>
  <si>
    <t>Lynn Chenier</t>
  </si>
  <si>
    <t>Mireille Lavallee</t>
  </si>
  <si>
    <t>AP</t>
  </si>
  <si>
    <t>Austin Perron</t>
  </si>
  <si>
    <t>No ReGretzkys</t>
  </si>
  <si>
    <t>Serenity Now!</t>
  </si>
  <si>
    <t>Goulden Years</t>
  </si>
  <si>
    <t>Rob Clark</t>
  </si>
  <si>
    <t>KS</t>
  </si>
  <si>
    <t>Kennis Sloan</t>
  </si>
  <si>
    <t>Elise Berthiaume</t>
  </si>
  <si>
    <t>Douche Canoes</t>
  </si>
  <si>
    <t>Shooter Club</t>
  </si>
  <si>
    <t>RH</t>
  </si>
  <si>
    <t>Ryan Hawkins</t>
  </si>
  <si>
    <t>SHW</t>
  </si>
  <si>
    <t>SOW</t>
  </si>
  <si>
    <t>Steven Toste</t>
  </si>
  <si>
    <t>RM</t>
  </si>
  <si>
    <t>SAR</t>
  </si>
  <si>
    <t>Sara Reynolds</t>
  </si>
  <si>
    <t>SER</t>
  </si>
  <si>
    <t>Doddy Style</t>
  </si>
  <si>
    <t>Dad Jokes</t>
  </si>
  <si>
    <t>DD</t>
  </si>
  <si>
    <t>Denis Dodd</t>
  </si>
  <si>
    <t>MD</t>
  </si>
  <si>
    <t>Melyssa Dodd</t>
  </si>
  <si>
    <t>DT</t>
  </si>
  <si>
    <t>Doug Tattrie</t>
  </si>
  <si>
    <t>Les Incompetents</t>
  </si>
  <si>
    <t>Top Heavy</t>
  </si>
  <si>
    <t>GA</t>
  </si>
  <si>
    <t>Genevieve Auger</t>
  </si>
  <si>
    <t>Chantal Rollin</t>
  </si>
  <si>
    <t>Daniel Blondeau</t>
  </si>
  <si>
    <t>Nipples of Steel</t>
  </si>
  <si>
    <t>The Reach Arounds</t>
  </si>
  <si>
    <t>KH</t>
  </si>
  <si>
    <t>Katie Heath</t>
  </si>
  <si>
    <t>ST</t>
  </si>
  <si>
    <t>Tim Squires</t>
  </si>
  <si>
    <t>Top Shelf</t>
  </si>
  <si>
    <t>Stott</t>
  </si>
  <si>
    <t>Brian</t>
  </si>
  <si>
    <t>CRAIG</t>
  </si>
  <si>
    <t>SEAN MALLOY</t>
  </si>
  <si>
    <t>N</t>
  </si>
  <si>
    <t>Y</t>
  </si>
  <si>
    <t>1</t>
  </si>
  <si>
    <t>13:33</t>
  </si>
  <si>
    <t>8:23</t>
  </si>
  <si>
    <t>6:29</t>
  </si>
  <si>
    <t>5:59</t>
  </si>
  <si>
    <t>4:43</t>
  </si>
  <si>
    <t>3:00</t>
  </si>
  <si>
    <t>1:17</t>
  </si>
  <si>
    <t>2</t>
  </si>
  <si>
    <t>13:03</t>
  </si>
  <si>
    <t>10:00</t>
  </si>
  <si>
    <t>7:36</t>
  </si>
  <si>
    <t>7:27</t>
  </si>
  <si>
    <t>7:07</t>
  </si>
  <si>
    <t>BRAD SMITH</t>
  </si>
  <si>
    <t>TY ST-JEAN</t>
  </si>
  <si>
    <t>YAN ELGIN</t>
  </si>
  <si>
    <t>HLD</t>
  </si>
  <si>
    <t>5:15</t>
  </si>
  <si>
    <t>1:43</t>
  </si>
  <si>
    <t>0:51</t>
  </si>
  <si>
    <t>15:09</t>
  </si>
  <si>
    <t>10:53</t>
  </si>
  <si>
    <t>10:10</t>
  </si>
  <si>
    <t>5:21</t>
  </si>
  <si>
    <t>2:53</t>
  </si>
  <si>
    <t>0:06</t>
  </si>
  <si>
    <t>3:15</t>
  </si>
  <si>
    <t>HS</t>
  </si>
  <si>
    <t>11:46</t>
  </si>
  <si>
    <t>9:46</t>
  </si>
  <si>
    <t>4:44</t>
  </si>
  <si>
    <t>2:19</t>
  </si>
  <si>
    <t>0:32</t>
  </si>
  <si>
    <t>MARTY</t>
  </si>
  <si>
    <t>17:21</t>
  </si>
  <si>
    <t>8:44</t>
  </si>
  <si>
    <t>8:00</t>
  </si>
  <si>
    <t>2:09</t>
  </si>
  <si>
    <t>ELISE BERTHIAUME</t>
  </si>
  <si>
    <t>DON PRIOR</t>
  </si>
  <si>
    <t>BERNIE CAR</t>
  </si>
  <si>
    <t>MICHEL BLONDEAU</t>
  </si>
  <si>
    <t>CHRISTINE MORRIS</t>
  </si>
  <si>
    <t>MARTIN LEURY</t>
  </si>
  <si>
    <t xml:space="preserve">G </t>
  </si>
  <si>
    <t>TOSTE</t>
  </si>
  <si>
    <t>19:21</t>
  </si>
  <si>
    <t>11:57</t>
  </si>
  <si>
    <t>11:04</t>
  </si>
  <si>
    <t>5:17</t>
  </si>
  <si>
    <t>19:28</t>
  </si>
  <si>
    <t>18:02</t>
  </si>
  <si>
    <t>13:27</t>
  </si>
  <si>
    <t>1:48</t>
  </si>
  <si>
    <t>13:51</t>
  </si>
  <si>
    <t>11:55</t>
  </si>
  <si>
    <t>18:07</t>
  </si>
  <si>
    <t>9:02</t>
  </si>
  <si>
    <t>2:30</t>
  </si>
  <si>
    <t>1:57</t>
  </si>
  <si>
    <t>ERIC BEKKERS</t>
  </si>
  <si>
    <t>SHAWN LEMOINE</t>
  </si>
  <si>
    <t>ROXANNE PILON</t>
  </si>
  <si>
    <t>18:32</t>
  </si>
  <si>
    <t>15:55</t>
  </si>
  <si>
    <t>KELLY BRANT</t>
  </si>
  <si>
    <t>SEAN FREWEN</t>
  </si>
  <si>
    <t>PHIL GRAZIADEI</t>
  </si>
  <si>
    <t>14:23</t>
  </si>
  <si>
    <t>9:21</t>
  </si>
  <si>
    <t>9:00</t>
  </si>
  <si>
    <t>1:03</t>
  </si>
  <si>
    <t>17:55</t>
  </si>
  <si>
    <t>6:02</t>
  </si>
  <si>
    <t>5:22</t>
  </si>
  <si>
    <t>2:47</t>
  </si>
  <si>
    <t>1:49</t>
  </si>
  <si>
    <t>MARK YEATES</t>
  </si>
  <si>
    <t>TIM SQUIRES</t>
  </si>
  <si>
    <t>ROB CLARK</t>
  </si>
  <si>
    <t>15:45</t>
  </si>
  <si>
    <t>10:02</t>
  </si>
  <si>
    <t>16:39</t>
  </si>
  <si>
    <t>14:41</t>
  </si>
  <si>
    <t>12:41</t>
  </si>
  <si>
    <t>4:27</t>
  </si>
  <si>
    <t>2:41</t>
  </si>
  <si>
    <t>2:22</t>
  </si>
  <si>
    <t>2 GWG</t>
  </si>
  <si>
    <t>2 PPG GWG</t>
  </si>
  <si>
    <t>ASHLEY CLOW</t>
  </si>
  <si>
    <t>MARC-ANDRE LALONDE</t>
  </si>
  <si>
    <t>RENEE EMBY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</si>
</sst>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[$€-1];[Red]\-#,##0\ [$€-1]"/>
  </numFmts>
  <fonts count="45">
    <font>
      <sz val="10"/>
      <name val="Bookman Old Style"/>
      <family val="0"/>
    </font>
    <font>
      <b/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b/>
      <sz val="21"/>
      <name val="Bookman Old Style"/>
      <family val="1"/>
    </font>
    <font>
      <b/>
      <sz val="18"/>
      <name val="Bookman Old Style"/>
      <family val="1"/>
    </font>
    <font>
      <b/>
      <sz val="19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0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20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20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3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1"/>
  <sheetViews>
    <sheetView tabSelected="1" zoomScalePageLayoutView="0" workbookViewId="0" topLeftCell="A12">
      <selection activeCell="D29" sqref="D29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6.2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"/>
    </row>
    <row r="2" spans="1:5" ht="16.5" customHeight="1">
      <c r="A2" s="4" t="s">
        <v>21</v>
      </c>
      <c r="B2" s="4"/>
      <c r="C2" s="49" t="s">
        <v>256</v>
      </c>
      <c r="D2" s="4"/>
      <c r="E2" s="4"/>
    </row>
    <row r="3" spans="1:5" ht="17.25" customHeight="1">
      <c r="A3" s="5" t="s">
        <v>12</v>
      </c>
      <c r="B3" s="4"/>
      <c r="C3" s="61" t="s">
        <v>223</v>
      </c>
      <c r="D3" s="5"/>
      <c r="E3" s="4"/>
    </row>
    <row r="4" spans="1:12" ht="17.25" customHeight="1">
      <c r="A4" s="5" t="s">
        <v>13</v>
      </c>
      <c r="B4" s="5"/>
      <c r="C4" s="6">
        <v>0.34027777777777773</v>
      </c>
      <c r="D4" s="5"/>
      <c r="E4" s="5"/>
      <c r="I4" s="42"/>
      <c r="J4" s="22"/>
      <c r="L4" s="19"/>
    </row>
    <row r="5" spans="1:5" ht="17.25" customHeight="1">
      <c r="A5" s="5" t="s">
        <v>14</v>
      </c>
      <c r="B5" s="5"/>
      <c r="C5" s="5">
        <v>1</v>
      </c>
      <c r="D5" s="5">
        <v>12</v>
      </c>
      <c r="E5" s="5">
        <v>2019</v>
      </c>
    </row>
    <row r="6" spans="1:5" ht="17.25" customHeight="1">
      <c r="A6" s="2" t="s">
        <v>19</v>
      </c>
      <c r="C6" s="44" t="s">
        <v>269</v>
      </c>
      <c r="D6" s="44"/>
      <c r="E6" s="44" t="s">
        <v>270</v>
      </c>
    </row>
    <row r="7" ht="6" customHeight="1">
      <c r="K7" s="43"/>
    </row>
    <row r="8" spans="1:13" ht="22.5" customHeight="1">
      <c r="A8" s="64" t="s">
        <v>26</v>
      </c>
      <c r="B8" s="64"/>
      <c r="C8" s="64" t="s">
        <v>24</v>
      </c>
      <c r="D8" s="64"/>
      <c r="E8" s="64"/>
      <c r="F8" s="64"/>
      <c r="H8" s="64" t="s">
        <v>27</v>
      </c>
      <c r="I8" s="64"/>
      <c r="J8" s="8"/>
      <c r="K8" s="64" t="s">
        <v>25</v>
      </c>
      <c r="L8" s="64"/>
      <c r="M8" s="64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50" t="s">
        <v>16</v>
      </c>
      <c r="B10" s="51" t="s">
        <v>99</v>
      </c>
      <c r="C10" s="52" t="s">
        <v>273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50" t="s">
        <v>16</v>
      </c>
      <c r="I10" s="51" t="s">
        <v>109</v>
      </c>
      <c r="J10" s="52" t="s">
        <v>273</v>
      </c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64</v>
      </c>
      <c r="S10" s="11" t="s">
        <v>11</v>
      </c>
    </row>
    <row r="11" spans="1:19" ht="12.75" customHeight="1">
      <c r="A11" s="50" t="s">
        <v>122</v>
      </c>
      <c r="B11" s="51" t="s">
        <v>260</v>
      </c>
      <c r="C11" s="52" t="s">
        <v>273</v>
      </c>
      <c r="D11" s="7">
        <f>SUMPRODUCT(($C$24:$C$48=$A11)*($B$24:$B$48=C8))</f>
        <v>1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50" t="s">
        <v>224</v>
      </c>
      <c r="I11" s="51" t="s">
        <v>225</v>
      </c>
      <c r="J11" s="52" t="s">
        <v>272</v>
      </c>
      <c r="K11" s="7">
        <f>SUMPRODUCT(($C$24:$C$48=$H11)*($B$24:$B$48=K8))</f>
        <v>0</v>
      </c>
      <c r="L11" s="7">
        <f>SUMPRODUCT(($D$24:$D$48=$H11)*($B$24:$B$48=K8))+SUMPRODUCT(($E$24:$E$48=$H11)*($B$24:$B$48=K8))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4</v>
      </c>
      <c r="Q11" s="7">
        <f>_xlfn.COUNTIFS(B24:B48,C8,A24:A48,"2*")</f>
        <v>0</v>
      </c>
      <c r="R11" s="35">
        <v>0</v>
      </c>
      <c r="S11" s="7">
        <f>P11+Q11+R11</f>
        <v>4</v>
      </c>
    </row>
    <row r="12" spans="1:19" ht="12.75" customHeight="1">
      <c r="A12" s="50" t="s">
        <v>105</v>
      </c>
      <c r="B12" s="51" t="s">
        <v>144</v>
      </c>
      <c r="C12" s="52" t="s">
        <v>272</v>
      </c>
      <c r="D12" s="7">
        <f>SUMPRODUCT(($C$24:$C$48=$A12)*($B$24:$B$48=C8))</f>
        <v>0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50" t="s">
        <v>28</v>
      </c>
      <c r="I12" s="51" t="s">
        <v>226</v>
      </c>
      <c r="J12" s="52" t="s">
        <v>273</v>
      </c>
      <c r="K12" s="7">
        <f>SUMPRODUCT(($C$24:$C$48=$H12)*($B$24:$B$48=K8))</f>
        <v>0</v>
      </c>
      <c r="L12" s="7">
        <f>SUMPRODUCT(($D$24:$D$48=$H12)*($B$24:$B$48=K8))+SUMPRODUCT(($E$24:$E$48=$H12)*($B$24:$B$48=K8))</f>
        <v>0</v>
      </c>
      <c r="M12" s="7">
        <f t="shared" si="1"/>
        <v>0</v>
      </c>
      <c r="O12" s="7" t="str">
        <f>K8</f>
        <v>BLACK</v>
      </c>
      <c r="P12" s="7">
        <f>_xlfn.COUNTIFS(B24:B48,K8,A24:A48,"1*")</f>
        <v>3</v>
      </c>
      <c r="Q12" s="7">
        <f>_xlfn.COUNTIFS(B24:B48,K8,A24:A48,"2*")</f>
        <v>4</v>
      </c>
      <c r="R12" s="35">
        <v>0</v>
      </c>
      <c r="S12" s="7">
        <f>P12+Q12+R12</f>
        <v>7</v>
      </c>
    </row>
    <row r="13" spans="1:13" ht="12.75" customHeight="1">
      <c r="A13" s="50" t="s">
        <v>100</v>
      </c>
      <c r="B13" s="51" t="s">
        <v>101</v>
      </c>
      <c r="C13" s="52" t="s">
        <v>273</v>
      </c>
      <c r="D13" s="7">
        <f>SUMPRODUCT(($C$24:$C$48=$A13)*($B$24:$B$48=C8))</f>
        <v>1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50" t="s">
        <v>79</v>
      </c>
      <c r="I13" s="51" t="s">
        <v>92</v>
      </c>
      <c r="J13" s="52" t="s">
        <v>273</v>
      </c>
      <c r="K13" s="7">
        <f>SUMPRODUCT(($C$24:$C$48=$H13)*($B$24:$B$48=K8))</f>
        <v>1</v>
      </c>
      <c r="L13" s="7">
        <f>SUMPRODUCT(($D$24:$D$48=$H13)*($B$24:$B$48=K8))+SUMPRODUCT(($E$24:$E$48=$H13)*($B$24:$B$48=K8))</f>
        <v>1</v>
      </c>
      <c r="M13" s="7">
        <f t="shared" si="1"/>
        <v>0</v>
      </c>
    </row>
    <row r="14" spans="1:13" ht="12.75" customHeight="1">
      <c r="A14" s="50" t="s">
        <v>73</v>
      </c>
      <c r="B14" s="51" t="s">
        <v>213</v>
      </c>
      <c r="C14" s="52" t="s">
        <v>272</v>
      </c>
      <c r="D14" s="7">
        <f>SUMPRODUCT(($C$24:$C$48=$A14)*($B$24:$B$48=C8))</f>
        <v>0</v>
      </c>
      <c r="E14" s="7">
        <f>SUMPRODUCT(($D$24:$D$48=$A14)*($B$24:$B$48=C8))+SUMPRODUCT(($E$24:$E$48=$A14)*($B$24:$B$48=C8))</f>
        <v>0</v>
      </c>
      <c r="F14" s="7">
        <f t="shared" si="0"/>
        <v>0</v>
      </c>
      <c r="H14" s="50" t="s">
        <v>227</v>
      </c>
      <c r="I14" s="51" t="s">
        <v>228</v>
      </c>
      <c r="J14" s="52" t="s">
        <v>273</v>
      </c>
      <c r="K14" s="7">
        <f>SUMPRODUCT(($C$24:$C$48=$H14)*($B$24:$B$48=K8))</f>
        <v>0</v>
      </c>
      <c r="L14" s="7">
        <f>SUMPRODUCT(($D$24:$D$48=$H14)*($B$24:$B$48=K8))+SUMPRODUCT(($E$24:$E$48=$H14)*($B$24:$B$48=K8))</f>
        <v>1</v>
      </c>
      <c r="M14" s="7">
        <f t="shared" si="1"/>
        <v>0</v>
      </c>
    </row>
    <row r="15" spans="1:19" ht="12.75" customHeight="1">
      <c r="A15" s="50" t="s">
        <v>60</v>
      </c>
      <c r="B15" s="51" t="s">
        <v>61</v>
      </c>
      <c r="C15" s="52" t="s">
        <v>273</v>
      </c>
      <c r="D15" s="7">
        <f>SUMPRODUCT(($C$24:$C$48=$A15)*($B$24:$B$48=C8))</f>
        <v>2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50" t="s">
        <v>112</v>
      </c>
      <c r="I15" s="51" t="s">
        <v>113</v>
      </c>
      <c r="J15" s="52" t="s">
        <v>273</v>
      </c>
      <c r="K15" s="7">
        <f>SUMPRODUCT(($C$24:$C$48=$H15)*($B$24:$B$48=K8))</f>
        <v>3</v>
      </c>
      <c r="L15" s="7">
        <f>SUMPRODUCT(($D$24:$D$48=$H15)*($B$24:$B$48=K8))+SUMPRODUCT(($E$24:$E$48=$H15)*($B$24:$B$48=K8))</f>
        <v>2</v>
      </c>
      <c r="M15" s="7">
        <f t="shared" si="1"/>
        <v>0</v>
      </c>
      <c r="O15" s="62" t="s">
        <v>36</v>
      </c>
      <c r="P15" s="62"/>
      <c r="Q15" s="10"/>
      <c r="R15" s="10" t="s">
        <v>11</v>
      </c>
      <c r="S15" s="40" t="s">
        <v>64</v>
      </c>
    </row>
    <row r="16" spans="1:19" ht="12.75" customHeight="1">
      <c r="A16" s="50" t="s">
        <v>158</v>
      </c>
      <c r="B16" s="51" t="s">
        <v>159</v>
      </c>
      <c r="C16" s="52" t="s">
        <v>273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50" t="s">
        <v>209</v>
      </c>
      <c r="I16" s="51" t="s">
        <v>210</v>
      </c>
      <c r="J16" s="52" t="s">
        <v>273</v>
      </c>
      <c r="K16" s="7">
        <f>SUMPRODUCT(($C$24:$C$48=$H16)*($B$24:$B$48=K8))</f>
        <v>0</v>
      </c>
      <c r="L16" s="7">
        <f>SUMPRODUCT(($D$24:$D$48=$H16)*($B$24:$B$48=K8))+SUMPRODUCT(($E$24:$E$48=$H16)*($B$24:$B$48=K8))</f>
        <v>1</v>
      </c>
      <c r="M16" s="7">
        <f t="shared" si="1"/>
        <v>0</v>
      </c>
      <c r="O16" s="12" t="str">
        <f>C8</f>
        <v>WHITE</v>
      </c>
      <c r="P16" s="52">
        <v>17</v>
      </c>
      <c r="Q16" s="52">
        <v>13</v>
      </c>
      <c r="R16" s="7">
        <f>P16+Q16+S16</f>
        <v>30</v>
      </c>
      <c r="S16" s="35">
        <v>0</v>
      </c>
    </row>
    <row r="17" spans="1:19" ht="12.75" customHeight="1">
      <c r="A17" s="50" t="s">
        <v>31</v>
      </c>
      <c r="B17" s="51" t="s">
        <v>204</v>
      </c>
      <c r="C17" s="52" t="s">
        <v>273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2</v>
      </c>
      <c r="H17" s="50" t="s">
        <v>211</v>
      </c>
      <c r="I17" s="51" t="s">
        <v>212</v>
      </c>
      <c r="J17" s="52" t="s">
        <v>273</v>
      </c>
      <c r="K17" s="7">
        <f>SUMPRODUCT(($C$24:$C$48=$H17)*($B$24:$B$48=K8))</f>
        <v>3</v>
      </c>
      <c r="L17" s="7">
        <f>SUMPRODUCT(($D$24:$D$48=$H17)*($B$24:$B$48=K8))+SUMPRODUCT(($E$24:$E$48=$H17)*($B$24:$B$48=K8))</f>
        <v>1</v>
      </c>
      <c r="M17" s="7">
        <f t="shared" si="1"/>
        <v>0</v>
      </c>
      <c r="O17" s="12" t="str">
        <f>K8</f>
        <v>BLACK</v>
      </c>
      <c r="P17" s="52">
        <v>19</v>
      </c>
      <c r="Q17" s="52">
        <v>29</v>
      </c>
      <c r="R17" s="7">
        <f>P17+Q17+S17</f>
        <v>48</v>
      </c>
      <c r="S17" s="35">
        <v>0</v>
      </c>
    </row>
    <row r="18" spans="1:17" ht="12.75" customHeight="1">
      <c r="A18" s="50" t="s">
        <v>80</v>
      </c>
      <c r="B18" s="51" t="s">
        <v>81</v>
      </c>
      <c r="C18" s="52" t="s">
        <v>273</v>
      </c>
      <c r="D18" s="7">
        <f>SUMPRODUCT(($C$24:$C$48=$A18)*($B$24:$B$48=C8))</f>
        <v>0</v>
      </c>
      <c r="E18" s="7">
        <f>SUMPRODUCT(($D$24:$D$48=$A18)*($B$24:$B$48=C8))+SUMPRODUCT(($E$24:$E$48=$A18)*($B$24:$B$48=C8))</f>
        <v>2</v>
      </c>
      <c r="F18" s="7">
        <f t="shared" si="0"/>
        <v>0</v>
      </c>
      <c r="H18" s="50" t="s">
        <v>93</v>
      </c>
      <c r="I18" s="51" t="s">
        <v>94</v>
      </c>
      <c r="J18" s="52" t="s">
        <v>273</v>
      </c>
      <c r="K18" s="7">
        <f>SUMPRODUCT(($C$24:$C$48=$H18)*($B$24:$B$48=K8))</f>
        <v>0</v>
      </c>
      <c r="L18" s="7">
        <f>SUMPRODUCT(($D$24:$D$48=$H18)*($B$24:$B$48=K8))+SUMPRODUCT(($E$24:$E$48=$H18)*($B$24:$B$48=K8))</f>
        <v>1</v>
      </c>
      <c r="M18" s="7">
        <f t="shared" si="1"/>
        <v>0</v>
      </c>
      <c r="P18" s="55"/>
      <c r="Q18" s="55"/>
    </row>
    <row r="19" spans="1:17" ht="12.75" customHeight="1">
      <c r="A19" s="23"/>
      <c r="B19" s="1"/>
      <c r="C19" s="7"/>
      <c r="D19" s="7"/>
      <c r="E19" s="7"/>
      <c r="F19" s="7"/>
      <c r="H19" s="9"/>
      <c r="I19" s="7"/>
      <c r="J19" s="7"/>
      <c r="K19" s="7"/>
      <c r="L19" s="7"/>
      <c r="M19" s="7"/>
      <c r="O19" s="2" t="s">
        <v>37</v>
      </c>
      <c r="P19" s="55"/>
      <c r="Q19" s="55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6"/>
      <c r="Q20" s="55"/>
    </row>
    <row r="21" spans="1:17" ht="12.75" customHeight="1">
      <c r="A21" s="7"/>
      <c r="B21" s="7"/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6"/>
      <c r="Q21" s="55"/>
    </row>
    <row r="22" spans="1:17" ht="15" customHeight="1">
      <c r="A22" s="62" t="s">
        <v>9</v>
      </c>
      <c r="B22" s="62"/>
      <c r="C22" s="62"/>
      <c r="D22" s="62"/>
      <c r="E22" s="62"/>
      <c r="F22" s="10"/>
      <c r="I22" s="62" t="s">
        <v>10</v>
      </c>
      <c r="J22" s="62"/>
      <c r="K22" s="62"/>
      <c r="L22" s="62"/>
      <c r="M22" s="62"/>
      <c r="P22" s="55"/>
      <c r="Q22" s="55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5"/>
      <c r="Q23" s="57"/>
    </row>
    <row r="24" spans="1:23" ht="13.5" customHeight="1">
      <c r="A24" s="53" t="s">
        <v>274</v>
      </c>
      <c r="B24" s="53" t="s">
        <v>24</v>
      </c>
      <c r="C24" s="53" t="s">
        <v>122</v>
      </c>
      <c r="D24" s="53" t="s">
        <v>80</v>
      </c>
      <c r="E24" s="53"/>
      <c r="F24" s="53" t="s">
        <v>275</v>
      </c>
      <c r="G24" s="38"/>
      <c r="H24" s="37" t="s">
        <v>282</v>
      </c>
      <c r="I24" s="37" t="s">
        <v>24</v>
      </c>
      <c r="J24" s="37" t="s">
        <v>31</v>
      </c>
      <c r="K24" s="37" t="s">
        <v>71</v>
      </c>
      <c r="L24" s="37" t="s">
        <v>284</v>
      </c>
      <c r="M24" s="37"/>
      <c r="O24" s="2" t="s">
        <v>39</v>
      </c>
      <c r="P24" s="58" t="s">
        <v>52</v>
      </c>
      <c r="Q24" s="58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3" t="s">
        <v>274</v>
      </c>
      <c r="B25" s="53" t="s">
        <v>25</v>
      </c>
      <c r="C25" s="53" t="s">
        <v>211</v>
      </c>
      <c r="D25" s="53"/>
      <c r="E25" s="53"/>
      <c r="F25" s="53" t="s">
        <v>276</v>
      </c>
      <c r="G25" s="38"/>
      <c r="H25" s="37"/>
      <c r="I25" s="37"/>
      <c r="J25" s="37"/>
      <c r="K25" s="37"/>
      <c r="L25" s="37"/>
      <c r="M25" s="37"/>
      <c r="O25" s="7" t="str">
        <f>C8</f>
        <v>WHITE</v>
      </c>
      <c r="P25" s="52"/>
      <c r="Q25" s="52"/>
      <c r="R25" s="7"/>
      <c r="S25" s="7"/>
      <c r="T25" s="7"/>
      <c r="U25" s="7"/>
      <c r="V25" s="7"/>
      <c r="W25" s="7"/>
    </row>
    <row r="26" spans="1:23" ht="13.5" customHeight="1">
      <c r="A26" s="53" t="s">
        <v>274</v>
      </c>
      <c r="B26" s="53" t="s">
        <v>25</v>
      </c>
      <c r="C26" s="53" t="s">
        <v>79</v>
      </c>
      <c r="D26" s="53" t="s">
        <v>93</v>
      </c>
      <c r="E26" s="53" t="s">
        <v>227</v>
      </c>
      <c r="F26" s="53" t="s">
        <v>277</v>
      </c>
      <c r="G26" s="38"/>
      <c r="H26" s="37"/>
      <c r="I26" s="37"/>
      <c r="J26" s="37"/>
      <c r="K26" s="37"/>
      <c r="L26" s="37"/>
      <c r="M26" s="37"/>
      <c r="O26" s="7" t="str">
        <f>K8</f>
        <v>BLACK</v>
      </c>
      <c r="P26" s="52"/>
      <c r="Q26" s="52"/>
      <c r="R26" s="7"/>
      <c r="S26" s="7"/>
      <c r="T26" s="7"/>
      <c r="U26" s="7"/>
      <c r="V26" s="7"/>
      <c r="W26" s="7"/>
    </row>
    <row r="27" spans="1:17" ht="13.5" customHeight="1">
      <c r="A27" s="53" t="s">
        <v>274</v>
      </c>
      <c r="B27" s="53" t="s">
        <v>25</v>
      </c>
      <c r="C27" s="53" t="s">
        <v>211</v>
      </c>
      <c r="D27" s="53" t="s">
        <v>112</v>
      </c>
      <c r="E27" s="53" t="s">
        <v>209</v>
      </c>
      <c r="F27" s="53" t="s">
        <v>278</v>
      </c>
      <c r="G27" s="38"/>
      <c r="H27" s="37"/>
      <c r="I27" s="37"/>
      <c r="J27" s="37"/>
      <c r="K27" s="37"/>
      <c r="L27" s="37"/>
      <c r="M27" s="37"/>
      <c r="P27" s="55"/>
      <c r="Q27" s="55"/>
    </row>
    <row r="28" spans="1:17" ht="13.5" customHeight="1">
      <c r="A28" s="53" t="s">
        <v>274</v>
      </c>
      <c r="B28" s="53" t="s">
        <v>24</v>
      </c>
      <c r="C28" s="53" t="s">
        <v>60</v>
      </c>
      <c r="D28" s="53" t="s">
        <v>35</v>
      </c>
      <c r="E28" s="53" t="s">
        <v>35</v>
      </c>
      <c r="F28" s="53" t="s">
        <v>279</v>
      </c>
      <c r="G28" s="38"/>
      <c r="H28" s="37"/>
      <c r="I28" s="37"/>
      <c r="J28" s="37"/>
      <c r="K28" s="37"/>
      <c r="L28" s="37"/>
      <c r="M28" s="37"/>
      <c r="O28" s="2" t="s">
        <v>20</v>
      </c>
      <c r="P28" s="55"/>
      <c r="Q28" s="55"/>
    </row>
    <row r="29" spans="1:17" ht="13.5" customHeight="1">
      <c r="A29" s="53" t="s">
        <v>274</v>
      </c>
      <c r="B29" s="53" t="s">
        <v>24</v>
      </c>
      <c r="C29" s="53" t="s">
        <v>100</v>
      </c>
      <c r="D29" s="53" t="s">
        <v>80</v>
      </c>
      <c r="E29" s="54"/>
      <c r="F29" s="53" t="s">
        <v>280</v>
      </c>
      <c r="G29" s="38"/>
      <c r="H29" s="37"/>
      <c r="I29" s="37"/>
      <c r="J29" s="37"/>
      <c r="K29" s="37"/>
      <c r="L29" s="37"/>
      <c r="M29" s="37"/>
      <c r="O29" s="2">
        <v>1</v>
      </c>
      <c r="P29" s="55" t="s">
        <v>288</v>
      </c>
      <c r="Q29" s="55"/>
    </row>
    <row r="30" spans="1:17" ht="13.5" customHeight="1">
      <c r="A30" s="53" t="s">
        <v>274</v>
      </c>
      <c r="B30" s="53" t="s">
        <v>24</v>
      </c>
      <c r="C30" s="53" t="s">
        <v>60</v>
      </c>
      <c r="D30" s="53" t="s">
        <v>35</v>
      </c>
      <c r="E30" s="53"/>
      <c r="F30" s="53" t="s">
        <v>281</v>
      </c>
      <c r="G30" s="38"/>
      <c r="H30" s="37"/>
      <c r="I30" s="37"/>
      <c r="J30" s="37"/>
      <c r="K30" s="37"/>
      <c r="L30" s="37"/>
      <c r="M30" s="37"/>
      <c r="O30" s="2">
        <v>2</v>
      </c>
      <c r="P30" s="55" t="s">
        <v>289</v>
      </c>
      <c r="Q30" s="55"/>
    </row>
    <row r="31" spans="1:17" ht="13.5" customHeight="1">
      <c r="A31" s="53" t="s">
        <v>282</v>
      </c>
      <c r="B31" s="53" t="s">
        <v>25</v>
      </c>
      <c r="C31" s="53" t="s">
        <v>211</v>
      </c>
      <c r="D31" s="53" t="s">
        <v>112</v>
      </c>
      <c r="E31" s="53" t="s">
        <v>35</v>
      </c>
      <c r="F31" s="53" t="s">
        <v>283</v>
      </c>
      <c r="G31" s="38"/>
      <c r="H31" s="37"/>
      <c r="I31" s="37"/>
      <c r="J31" s="37"/>
      <c r="K31" s="37"/>
      <c r="L31" s="37"/>
      <c r="M31" s="37"/>
      <c r="O31" s="2">
        <v>3</v>
      </c>
      <c r="P31" s="55" t="s">
        <v>290</v>
      </c>
      <c r="Q31" s="55"/>
    </row>
    <row r="32" spans="1:13" ht="13.5" customHeight="1">
      <c r="A32" s="53" t="s">
        <v>363</v>
      </c>
      <c r="B32" s="53" t="s">
        <v>25</v>
      </c>
      <c r="C32" s="53" t="s">
        <v>112</v>
      </c>
      <c r="D32" s="53" t="s">
        <v>79</v>
      </c>
      <c r="E32" s="53" t="s">
        <v>211</v>
      </c>
      <c r="F32" s="53" t="s">
        <v>285</v>
      </c>
      <c r="G32" s="38"/>
      <c r="H32" s="37"/>
      <c r="I32" s="37"/>
      <c r="J32" s="37"/>
      <c r="K32" s="37"/>
      <c r="L32" s="37"/>
      <c r="M32" s="37"/>
    </row>
    <row r="33" spans="1:13" ht="13.5" customHeight="1">
      <c r="A33" s="53" t="s">
        <v>282</v>
      </c>
      <c r="B33" s="53" t="s">
        <v>25</v>
      </c>
      <c r="C33" s="53" t="s">
        <v>112</v>
      </c>
      <c r="D33" s="53"/>
      <c r="E33" s="53"/>
      <c r="F33" s="53" t="s">
        <v>286</v>
      </c>
      <c r="G33" s="38"/>
      <c r="H33" s="37"/>
      <c r="I33" s="37"/>
      <c r="J33" s="37"/>
      <c r="K33" s="37"/>
      <c r="L33" s="37"/>
      <c r="M33" s="37"/>
    </row>
    <row r="34" spans="1:13" ht="13.5" customHeight="1">
      <c r="A34" s="53" t="s">
        <v>282</v>
      </c>
      <c r="B34" s="53" t="s">
        <v>25</v>
      </c>
      <c r="C34" s="53" t="s">
        <v>112</v>
      </c>
      <c r="D34" s="53"/>
      <c r="E34" s="53"/>
      <c r="F34" s="53" t="s">
        <v>287</v>
      </c>
      <c r="G34" s="38"/>
      <c r="H34" s="37"/>
      <c r="I34" s="37"/>
      <c r="J34" s="37"/>
      <c r="K34" s="37"/>
      <c r="L34" s="37"/>
      <c r="M34" s="37"/>
    </row>
    <row r="35" spans="1:13" ht="13.5" customHeight="1">
      <c r="A35" s="53"/>
      <c r="B35" s="53"/>
      <c r="C35" s="53"/>
      <c r="D35" s="53"/>
      <c r="E35" s="53"/>
      <c r="F35" s="53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O15:P15"/>
    <mergeCell ref="A22:E22"/>
    <mergeCell ref="I22:M22"/>
    <mergeCell ref="A1:M1"/>
    <mergeCell ref="A8:B8"/>
    <mergeCell ref="H8:I8"/>
    <mergeCell ref="K8:M8"/>
    <mergeCell ref="C8:F8"/>
  </mergeCells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51"/>
  <sheetViews>
    <sheetView zoomScalePageLayoutView="0" workbookViewId="0" topLeftCell="A9">
      <selection activeCell="C31" sqref="C31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7.7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7" width="11.00390625" style="2" customWidth="1"/>
    <col min="18" max="18" width="9.25390625" style="2" customWidth="1"/>
    <col min="19" max="16384" width="11.00390625" style="2" customWidth="1"/>
  </cols>
  <sheetData>
    <row r="1" spans="1:14" ht="27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"/>
    </row>
    <row r="2" spans="1:5" ht="16.5" customHeight="1">
      <c r="A2" s="4" t="s">
        <v>21</v>
      </c>
      <c r="B2" s="4"/>
      <c r="C2" s="61" t="s">
        <v>267</v>
      </c>
      <c r="D2" s="4"/>
      <c r="E2" s="4"/>
    </row>
    <row r="3" spans="1:5" ht="17.25" customHeight="1">
      <c r="A3" s="5" t="s">
        <v>12</v>
      </c>
      <c r="B3" s="4"/>
      <c r="C3" s="49" t="s">
        <v>255</v>
      </c>
      <c r="D3" s="5"/>
      <c r="E3" s="5"/>
    </row>
    <row r="4" spans="1:12" ht="17.25" customHeight="1">
      <c r="A4" s="5" t="s">
        <v>13</v>
      </c>
      <c r="B4" s="5"/>
      <c r="C4" s="6">
        <v>0.375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1</v>
      </c>
      <c r="D5" s="5">
        <f>'Game 1'!D5</f>
        <v>12</v>
      </c>
      <c r="E5" s="5">
        <f>'Game 1'!E5</f>
        <v>2019</v>
      </c>
    </row>
    <row r="6" spans="1:5" ht="17.25" customHeight="1">
      <c r="A6" s="2" t="s">
        <v>19</v>
      </c>
      <c r="C6" s="44" t="s">
        <v>269</v>
      </c>
      <c r="D6" s="44"/>
      <c r="E6" s="44" t="s">
        <v>270</v>
      </c>
    </row>
    <row r="7" ht="6" customHeight="1"/>
    <row r="8" spans="1:13" ht="22.5" customHeight="1">
      <c r="A8" s="64" t="s">
        <v>26</v>
      </c>
      <c r="B8" s="64"/>
      <c r="C8" s="64" t="s">
        <v>24</v>
      </c>
      <c r="D8" s="64"/>
      <c r="E8" s="64"/>
      <c r="F8" s="64"/>
      <c r="H8" s="64" t="s">
        <v>27</v>
      </c>
      <c r="I8" s="64"/>
      <c r="J8" s="8"/>
      <c r="K8" s="64" t="s">
        <v>25</v>
      </c>
      <c r="L8" s="64"/>
      <c r="M8" s="64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50" t="s">
        <v>16</v>
      </c>
      <c r="B10" s="51" t="s">
        <v>169</v>
      </c>
      <c r="C10" s="52" t="s">
        <v>273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50" t="s">
        <v>16</v>
      </c>
      <c r="I10" s="51" t="s">
        <v>123</v>
      </c>
      <c r="J10" s="7" t="s">
        <v>273</v>
      </c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64</v>
      </c>
      <c r="S10" s="11" t="s">
        <v>11</v>
      </c>
    </row>
    <row r="11" spans="1:19" ht="12.75" customHeight="1">
      <c r="A11" s="50" t="s">
        <v>32</v>
      </c>
      <c r="B11" s="51" t="s">
        <v>78</v>
      </c>
      <c r="C11" s="52" t="s">
        <v>273</v>
      </c>
      <c r="D11" s="7">
        <f>SUMPRODUCT(($C$24:$C$48=$A11)*($B$24:$B$48=C8))</f>
        <v>0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50" t="s">
        <v>257</v>
      </c>
      <c r="I11" s="51" t="s">
        <v>258</v>
      </c>
      <c r="J11" s="7" t="s">
        <v>273</v>
      </c>
      <c r="K11" s="7">
        <f>SUMPRODUCT(($C$24:$C$48=$H11)*($B$24:$B$48=K8))</f>
        <v>1</v>
      </c>
      <c r="L11" s="7">
        <f>SUMPRODUCT(($D$24:$D$48=$H11)*($B$24:$B$48=K8))+SUMPRODUCT(($E$24:$E$48=$H11)*($B$24:$B$48=K8))</f>
        <v>1</v>
      </c>
      <c r="M11" s="7">
        <f t="shared" si="1"/>
        <v>0</v>
      </c>
      <c r="O11" s="7" t="str">
        <f>C8</f>
        <v>WHITE</v>
      </c>
      <c r="P11" s="7">
        <f>_xlfn.COUNTIFS(B24:B48,C8,A24:A48,"1*")</f>
        <v>1</v>
      </c>
      <c r="Q11" s="7">
        <f>_xlfn.COUNTIFS(B24:B48,C8,A24:A48,"2*")</f>
        <v>0</v>
      </c>
      <c r="R11" s="35">
        <v>0</v>
      </c>
      <c r="S11" s="7">
        <f>P11+Q11+R11</f>
        <v>1</v>
      </c>
    </row>
    <row r="12" spans="1:19" ht="12.75" customHeight="1">
      <c r="A12" s="50" t="s">
        <v>49</v>
      </c>
      <c r="B12" s="51" t="s">
        <v>69</v>
      </c>
      <c r="C12" s="52" t="s">
        <v>273</v>
      </c>
      <c r="D12" s="7">
        <f>SUMPRODUCT(($C$24:$C$48=$A12)*($B$24:$B$48=C8))</f>
        <v>0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50" t="s">
        <v>202</v>
      </c>
      <c r="I12" s="51" t="s">
        <v>203</v>
      </c>
      <c r="J12" s="7" t="s">
        <v>273</v>
      </c>
      <c r="K12" s="7">
        <f>SUMPRODUCT(($C$24:$C$48=$H12)*($B$24:$B$48=K8))</f>
        <v>0</v>
      </c>
      <c r="L12" s="7">
        <f>SUMPRODUCT(($D$24:$D$48=$H12)*($B$24:$B$48=K8))+SUMPRODUCT(($E$24:$E$48=$H12)*($B$24:$B$48=K8))</f>
        <v>0</v>
      </c>
      <c r="M12" s="7">
        <f t="shared" si="1"/>
        <v>0</v>
      </c>
      <c r="O12" s="7" t="str">
        <f>K8</f>
        <v>BLACK</v>
      </c>
      <c r="P12" s="7">
        <f>_xlfn.COUNTIFS(B24:B48,K8,A24:A48,"1*")</f>
        <v>1</v>
      </c>
      <c r="Q12" s="7">
        <f>_xlfn.COUNTIFS(B24:B48,K8,A24:A48,"2*")</f>
        <v>6</v>
      </c>
      <c r="R12" s="35">
        <v>0</v>
      </c>
      <c r="S12" s="7">
        <f>P12+Q12+R12</f>
        <v>7</v>
      </c>
    </row>
    <row r="13" spans="1:13" ht="12.75" customHeight="1">
      <c r="A13" s="50" t="s">
        <v>145</v>
      </c>
      <c r="B13" s="51" t="s">
        <v>146</v>
      </c>
      <c r="C13" s="52" t="s">
        <v>273</v>
      </c>
      <c r="D13" s="7">
        <f>SUMPRODUCT(($C$24:$C$48=$A13)*($B$24:$B$48=C8))</f>
        <v>0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50" t="s">
        <v>140</v>
      </c>
      <c r="I13" s="51" t="s">
        <v>90</v>
      </c>
      <c r="J13" s="7" t="s">
        <v>272</v>
      </c>
      <c r="K13" s="7">
        <f>SUMPRODUCT(($C$24:$C$48=$H13)*($B$24:$B$48=K8))</f>
        <v>0</v>
      </c>
      <c r="L13" s="7">
        <f>SUMPRODUCT(($D$24:$D$48=$H13)*($B$24:$B$48=K8))+SUMPRODUCT(($E$24:$E$48=$H13)*($B$24:$B$48=K8))</f>
        <v>0</v>
      </c>
      <c r="M13" s="7">
        <f t="shared" si="1"/>
        <v>0</v>
      </c>
    </row>
    <row r="14" spans="1:13" ht="12.75" customHeight="1">
      <c r="A14" s="50" t="s">
        <v>174</v>
      </c>
      <c r="B14" s="51" t="s">
        <v>175</v>
      </c>
      <c r="C14" s="52" t="s">
        <v>272</v>
      </c>
      <c r="D14" s="7">
        <f>SUMPRODUCT(($C$24:$C$48=$A14)*($B$24:$B$48=C8))</f>
        <v>0</v>
      </c>
      <c r="E14" s="7">
        <f>SUMPRODUCT(($D$24:$D$48=$A14)*($B$24:$B$48=C8))+SUMPRODUCT(($E$24:$E$48=$A14)*($B$24:$B$48=C8))</f>
        <v>0</v>
      </c>
      <c r="F14" s="7">
        <f t="shared" si="0"/>
        <v>0</v>
      </c>
      <c r="H14" s="50" t="s">
        <v>141</v>
      </c>
      <c r="I14" s="51" t="s">
        <v>114</v>
      </c>
      <c r="J14" s="7" t="s">
        <v>273</v>
      </c>
      <c r="K14" s="7">
        <f>SUMPRODUCT(($C$24:$C$48=$H14)*($B$24:$B$48=K8))</f>
        <v>4</v>
      </c>
      <c r="L14" s="7">
        <f>SUMPRODUCT(($D$24:$D$48=$H14)*($B$24:$B$48=K8))+SUMPRODUCT(($E$24:$E$48=$H14)*($B$24:$B$48=K8))</f>
        <v>2</v>
      </c>
      <c r="M14" s="7">
        <f t="shared" si="1"/>
        <v>0</v>
      </c>
    </row>
    <row r="15" spans="1:19" ht="12.75" customHeight="1">
      <c r="A15" s="50" t="s">
        <v>138</v>
      </c>
      <c r="B15" s="51" t="s">
        <v>139</v>
      </c>
      <c r="C15" s="52" t="s">
        <v>273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50" t="s">
        <v>29</v>
      </c>
      <c r="I15" s="51" t="s">
        <v>116</v>
      </c>
      <c r="J15" s="7" t="s">
        <v>273</v>
      </c>
      <c r="K15" s="7">
        <f>SUMPRODUCT(($C$24:$C$48=$H15)*($B$24:$B$48=K8))</f>
        <v>0</v>
      </c>
      <c r="L15" s="7">
        <f>SUMPRODUCT(($D$24:$D$48=$H15)*($B$24:$B$48=K8))+SUMPRODUCT(($E$24:$E$48=$H15)*($B$24:$B$48=K8))</f>
        <v>0</v>
      </c>
      <c r="M15" s="7">
        <f t="shared" si="1"/>
        <v>0</v>
      </c>
      <c r="O15" s="62" t="s">
        <v>36</v>
      </c>
      <c r="P15" s="62"/>
      <c r="Q15" s="10"/>
      <c r="R15" s="10" t="s">
        <v>11</v>
      </c>
      <c r="S15" s="40" t="s">
        <v>64</v>
      </c>
    </row>
    <row r="16" spans="1:19" ht="12.75" customHeight="1">
      <c r="A16" s="50" t="s">
        <v>106</v>
      </c>
      <c r="B16" s="51" t="s">
        <v>192</v>
      </c>
      <c r="C16" s="52" t="s">
        <v>273</v>
      </c>
      <c r="D16" s="7">
        <f>SUMPRODUCT(($C$24:$C$48=$A16)*($B$24:$B$48=C8))</f>
        <v>1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50" t="s">
        <v>124</v>
      </c>
      <c r="I16" s="51" t="s">
        <v>125</v>
      </c>
      <c r="J16" s="7" t="s">
        <v>273</v>
      </c>
      <c r="K16" s="7">
        <f>SUMPRODUCT(($C$24:$C$48=$H16)*($B$24:$B$48=K8))</f>
        <v>0</v>
      </c>
      <c r="L16" s="7">
        <f>SUMPRODUCT(($D$24:$D$48=$H16)*($B$24:$B$48=K8))+SUMPRODUCT(($E$24:$E$48=$H16)*($B$24:$B$48=K8))</f>
        <v>4</v>
      </c>
      <c r="M16" s="7">
        <f t="shared" si="1"/>
        <v>0</v>
      </c>
      <c r="O16" s="12" t="str">
        <f>C8</f>
        <v>WHITE</v>
      </c>
      <c r="P16" s="52">
        <v>13</v>
      </c>
      <c r="Q16" s="52">
        <v>16</v>
      </c>
      <c r="R16" s="7">
        <f>P16+Q16+S16</f>
        <v>29</v>
      </c>
      <c r="S16" s="35"/>
    </row>
    <row r="17" spans="1:19" ht="12.75" customHeight="1">
      <c r="A17" s="50" t="s">
        <v>28</v>
      </c>
      <c r="B17" s="51" t="s">
        <v>66</v>
      </c>
      <c r="C17" s="52" t="s">
        <v>272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50" t="s">
        <v>205</v>
      </c>
      <c r="I17" s="51" t="s">
        <v>259</v>
      </c>
      <c r="J17" s="7" t="s">
        <v>273</v>
      </c>
      <c r="K17" s="7">
        <f>SUMPRODUCT(($C$24:$C$48=$H17)*($B$24:$B$48=K8))</f>
        <v>0</v>
      </c>
      <c r="L17" s="7">
        <f>SUMPRODUCT(($D$24:$D$48=$H17)*($B$24:$B$48=K8))+SUMPRODUCT(($E$24:$E$48=$H17)*($B$24:$B$48=K8))</f>
        <v>1</v>
      </c>
      <c r="M17" s="7">
        <f t="shared" si="1"/>
        <v>0</v>
      </c>
      <c r="O17" s="12" t="str">
        <f>K8</f>
        <v>BLACK</v>
      </c>
      <c r="P17" s="52">
        <v>15</v>
      </c>
      <c r="Q17" s="52">
        <v>10</v>
      </c>
      <c r="R17" s="7">
        <f>P17+Q17+S17</f>
        <v>25</v>
      </c>
      <c r="S17" s="35"/>
    </row>
    <row r="18" spans="1:17" ht="12.75" customHeight="1">
      <c r="A18" s="50" t="s">
        <v>30</v>
      </c>
      <c r="B18" s="51" t="s">
        <v>108</v>
      </c>
      <c r="C18" s="52" t="s">
        <v>273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50" t="s">
        <v>65</v>
      </c>
      <c r="I18" s="51" t="s">
        <v>67</v>
      </c>
      <c r="J18" s="7" t="s">
        <v>273</v>
      </c>
      <c r="K18" s="7">
        <f>SUMPRODUCT(($C$24:$C$48=$H18)*($B$24:$B$48=K8))</f>
        <v>0</v>
      </c>
      <c r="L18" s="7">
        <f>SUMPRODUCT(($D$24:$D$48=$H18)*($B$24:$B$48=K8))+SUMPRODUCT(($E$24:$E$48=$H18)*($B$24:$B$48=K8))</f>
        <v>2</v>
      </c>
      <c r="M18" s="7">
        <f t="shared" si="1"/>
        <v>0</v>
      </c>
      <c r="P18" s="55"/>
      <c r="Q18" s="55"/>
    </row>
    <row r="19" spans="1:17" ht="12.75" customHeight="1">
      <c r="A19" s="33"/>
      <c r="B19" s="24"/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5"/>
      <c r="Q19" s="55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6"/>
      <c r="Q20" s="55"/>
    </row>
    <row r="21" spans="1:17" ht="12.75" customHeight="1">
      <c r="A21" s="7"/>
      <c r="B21" s="7"/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2"/>
      <c r="Q21" s="55"/>
    </row>
    <row r="22" spans="1:17" ht="15" customHeight="1">
      <c r="A22" s="62"/>
      <c r="B22" s="62"/>
      <c r="C22" s="62"/>
      <c r="D22" s="62"/>
      <c r="E22" s="62"/>
      <c r="F22" s="10"/>
      <c r="I22" s="62" t="s">
        <v>10</v>
      </c>
      <c r="J22" s="62"/>
      <c r="K22" s="62"/>
      <c r="L22" s="62"/>
      <c r="M22" s="62"/>
      <c r="P22" s="55"/>
      <c r="Q22" s="55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5"/>
      <c r="Q23" s="57"/>
    </row>
    <row r="24" spans="1:23" ht="13.5" customHeight="1">
      <c r="A24" s="53" t="s">
        <v>274</v>
      </c>
      <c r="B24" s="53" t="s">
        <v>25</v>
      </c>
      <c r="C24" s="53" t="s">
        <v>35</v>
      </c>
      <c r="D24" s="53" t="s">
        <v>141</v>
      </c>
      <c r="E24" s="53" t="s">
        <v>124</v>
      </c>
      <c r="F24" s="59" t="s">
        <v>293</v>
      </c>
      <c r="G24" s="47"/>
      <c r="H24" s="53" t="s">
        <v>274</v>
      </c>
      <c r="I24" s="53" t="s">
        <v>24</v>
      </c>
      <c r="J24" s="53" t="s">
        <v>35</v>
      </c>
      <c r="K24" s="53" t="s">
        <v>291</v>
      </c>
      <c r="L24" s="53" t="s">
        <v>292</v>
      </c>
      <c r="M24" s="53" t="s">
        <v>301</v>
      </c>
      <c r="O24" s="2" t="s">
        <v>39</v>
      </c>
      <c r="P24" s="58" t="s">
        <v>52</v>
      </c>
      <c r="Q24" s="58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3" t="s">
        <v>274</v>
      </c>
      <c r="B25" s="53" t="s">
        <v>24</v>
      </c>
      <c r="C25" s="53" t="s">
        <v>106</v>
      </c>
      <c r="D25" s="53"/>
      <c r="E25" s="53"/>
      <c r="F25" s="53" t="s">
        <v>294</v>
      </c>
      <c r="G25" s="47"/>
      <c r="H25" s="46"/>
      <c r="I25" s="46"/>
      <c r="J25" s="46"/>
      <c r="K25" s="46"/>
      <c r="L25" s="46"/>
      <c r="M25" s="46"/>
      <c r="O25" s="7" t="str">
        <f>C8</f>
        <v>WHITE</v>
      </c>
      <c r="P25" s="52"/>
      <c r="Q25" s="52"/>
      <c r="R25" s="7"/>
      <c r="S25" s="7"/>
      <c r="T25" s="7"/>
      <c r="U25" s="7"/>
      <c r="V25" s="7"/>
      <c r="W25" s="7"/>
    </row>
    <row r="26" spans="1:23" ht="13.5" customHeight="1">
      <c r="A26" s="53" t="s">
        <v>363</v>
      </c>
      <c r="B26" s="53" t="s">
        <v>25</v>
      </c>
      <c r="C26" s="53" t="s">
        <v>141</v>
      </c>
      <c r="D26" s="53" t="s">
        <v>35</v>
      </c>
      <c r="E26" s="53" t="s">
        <v>124</v>
      </c>
      <c r="F26" s="53" t="s">
        <v>295</v>
      </c>
      <c r="G26" s="47"/>
      <c r="H26" s="46"/>
      <c r="I26" s="46"/>
      <c r="J26" s="46"/>
      <c r="K26" s="46"/>
      <c r="L26" s="46"/>
      <c r="M26" s="46"/>
      <c r="O26" s="7" t="str">
        <f>K8</f>
        <v>BLACK</v>
      </c>
      <c r="P26" s="52"/>
      <c r="Q26" s="52"/>
      <c r="R26" s="7"/>
      <c r="S26" s="7"/>
      <c r="T26" s="7"/>
      <c r="U26" s="7"/>
      <c r="V26" s="7"/>
      <c r="W26" s="7"/>
    </row>
    <row r="27" spans="1:17" ht="13.5" customHeight="1">
      <c r="A27" s="53" t="s">
        <v>282</v>
      </c>
      <c r="B27" s="53" t="s">
        <v>25</v>
      </c>
      <c r="C27" s="53" t="s">
        <v>141</v>
      </c>
      <c r="D27" s="53" t="s">
        <v>124</v>
      </c>
      <c r="E27" s="53" t="s">
        <v>257</v>
      </c>
      <c r="F27" s="53" t="s">
        <v>296</v>
      </c>
      <c r="G27" s="47"/>
      <c r="H27" s="46"/>
      <c r="I27" s="46"/>
      <c r="J27" s="46"/>
      <c r="K27" s="46"/>
      <c r="L27" s="46"/>
      <c r="M27" s="46"/>
      <c r="P27" s="55"/>
      <c r="Q27" s="55"/>
    </row>
    <row r="28" spans="1:17" ht="13.5" customHeight="1">
      <c r="A28" s="53" t="s">
        <v>282</v>
      </c>
      <c r="B28" s="53" t="s">
        <v>25</v>
      </c>
      <c r="C28" s="53" t="s">
        <v>141</v>
      </c>
      <c r="D28" s="53" t="s">
        <v>65</v>
      </c>
      <c r="E28" s="53"/>
      <c r="F28" s="53" t="s">
        <v>297</v>
      </c>
      <c r="G28" s="47"/>
      <c r="H28" s="46"/>
      <c r="I28" s="46"/>
      <c r="J28" s="46"/>
      <c r="K28" s="46"/>
      <c r="L28" s="46"/>
      <c r="M28" s="46"/>
      <c r="O28" s="2" t="s">
        <v>20</v>
      </c>
      <c r="P28" s="55"/>
      <c r="Q28" s="55"/>
    </row>
    <row r="29" spans="1:17" ht="13.5" customHeight="1">
      <c r="A29" s="46" t="s">
        <v>282</v>
      </c>
      <c r="B29" s="46" t="s">
        <v>25</v>
      </c>
      <c r="C29" s="46" t="s">
        <v>35</v>
      </c>
      <c r="D29" s="46" t="s">
        <v>124</v>
      </c>
      <c r="E29" s="48"/>
      <c r="F29" s="46" t="s">
        <v>298</v>
      </c>
      <c r="G29" s="47"/>
      <c r="H29" s="46"/>
      <c r="I29" s="46"/>
      <c r="J29" s="46"/>
      <c r="K29" s="46"/>
      <c r="L29" s="46"/>
      <c r="M29" s="46"/>
      <c r="O29" s="2">
        <v>1</v>
      </c>
      <c r="P29" s="55" t="s">
        <v>316</v>
      </c>
      <c r="Q29" s="55"/>
    </row>
    <row r="30" spans="1:17" ht="13.5" customHeight="1">
      <c r="A30" s="46" t="s">
        <v>282</v>
      </c>
      <c r="B30" s="46" t="s">
        <v>25</v>
      </c>
      <c r="C30" s="46" t="s">
        <v>257</v>
      </c>
      <c r="D30" s="46" t="s">
        <v>141</v>
      </c>
      <c r="E30" s="46" t="s">
        <v>65</v>
      </c>
      <c r="F30" s="46" t="s">
        <v>299</v>
      </c>
      <c r="G30" s="47"/>
      <c r="H30" s="46"/>
      <c r="I30" s="46"/>
      <c r="J30" s="46"/>
      <c r="K30" s="46"/>
      <c r="L30" s="46"/>
      <c r="M30" s="46"/>
      <c r="O30" s="2">
        <v>2</v>
      </c>
      <c r="P30" s="55" t="s">
        <v>318</v>
      </c>
      <c r="Q30" s="55"/>
    </row>
    <row r="31" spans="1:17" ht="13.5" customHeight="1">
      <c r="A31" s="46" t="s">
        <v>282</v>
      </c>
      <c r="B31" s="46" t="s">
        <v>25</v>
      </c>
      <c r="C31" s="46" t="s">
        <v>141</v>
      </c>
      <c r="D31" s="46" t="s">
        <v>205</v>
      </c>
      <c r="E31" s="46"/>
      <c r="F31" s="46" t="s">
        <v>300</v>
      </c>
      <c r="G31" s="47"/>
      <c r="H31" s="46"/>
      <c r="I31" s="46"/>
      <c r="J31" s="46"/>
      <c r="K31" s="46"/>
      <c r="L31" s="46"/>
      <c r="M31" s="46"/>
      <c r="O31" s="2">
        <v>3</v>
      </c>
      <c r="P31" s="55" t="s">
        <v>317</v>
      </c>
      <c r="Q31" s="55"/>
    </row>
    <row r="32" spans="1:13" ht="13.5" customHeight="1">
      <c r="A32" s="37"/>
      <c r="B32" s="37"/>
      <c r="C32" s="37"/>
      <c r="D32" s="37"/>
      <c r="E32" s="37"/>
      <c r="F32" s="37"/>
      <c r="G32" s="38"/>
      <c r="H32" s="37"/>
      <c r="I32" s="37"/>
      <c r="J32" s="37"/>
      <c r="K32" s="37"/>
      <c r="L32" s="37"/>
      <c r="M32" s="37"/>
    </row>
    <row r="33" spans="1:13" ht="13.5" customHeight="1">
      <c r="A33" s="37"/>
      <c r="B33" s="37"/>
      <c r="C33" s="37"/>
      <c r="D33" s="37"/>
      <c r="E33" s="37"/>
      <c r="F33" s="37"/>
      <c r="G33" s="38"/>
      <c r="H33" s="37"/>
      <c r="I33" s="37"/>
      <c r="J33" s="37"/>
      <c r="K33" s="37"/>
      <c r="L33" s="37"/>
      <c r="M33" s="37"/>
    </row>
    <row r="34" spans="1:13" ht="13.5" customHeight="1">
      <c r="A34" s="37"/>
      <c r="B34" s="37"/>
      <c r="C34" s="37"/>
      <c r="D34" s="37"/>
      <c r="E34" s="37"/>
      <c r="F34" s="37"/>
      <c r="G34" s="38"/>
      <c r="H34" s="37"/>
      <c r="I34" s="37"/>
      <c r="J34" s="37"/>
      <c r="K34" s="37"/>
      <c r="L34" s="37"/>
      <c r="M34" s="37"/>
    </row>
    <row r="35" spans="1:13" ht="13.5" customHeight="1">
      <c r="A35" s="37"/>
      <c r="B35" s="37"/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1"/>
  <sheetViews>
    <sheetView zoomScalePageLayoutView="0" workbookViewId="0" topLeftCell="A10">
      <selection activeCell="C30" sqref="C30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7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"/>
    </row>
    <row r="2" spans="1:5" ht="16.5" customHeight="1">
      <c r="A2" s="4" t="s">
        <v>21</v>
      </c>
      <c r="B2" s="4"/>
      <c r="C2" s="61" t="s">
        <v>231</v>
      </c>
      <c r="D2" s="4"/>
      <c r="E2" s="4"/>
    </row>
    <row r="3" spans="1:5" ht="17.25" customHeight="1">
      <c r="A3" s="5" t="s">
        <v>12</v>
      </c>
      <c r="B3" s="4"/>
      <c r="C3" s="49" t="s">
        <v>236</v>
      </c>
      <c r="D3" s="5"/>
      <c r="E3" s="5"/>
    </row>
    <row r="4" spans="1:12" ht="17.25" customHeight="1">
      <c r="A4" s="5" t="s">
        <v>13</v>
      </c>
      <c r="B4" s="5"/>
      <c r="C4" s="6">
        <v>0.40972222222222227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1</v>
      </c>
      <c r="D5" s="5">
        <f>'Game 1'!D5</f>
        <v>12</v>
      </c>
      <c r="E5" s="5">
        <f>'Game 1'!E5</f>
        <v>2019</v>
      </c>
    </row>
    <row r="6" spans="1:5" ht="17.25" customHeight="1">
      <c r="A6" s="2" t="s">
        <v>19</v>
      </c>
      <c r="C6" s="44" t="s">
        <v>269</v>
      </c>
      <c r="D6" s="44"/>
      <c r="E6" s="44" t="s">
        <v>270</v>
      </c>
    </row>
    <row r="7" ht="6" customHeight="1"/>
    <row r="8" spans="1:13" ht="22.5" customHeight="1">
      <c r="A8" s="64" t="s">
        <v>26</v>
      </c>
      <c r="B8" s="64"/>
      <c r="C8" s="64" t="s">
        <v>24</v>
      </c>
      <c r="D8" s="64"/>
      <c r="E8" s="64"/>
      <c r="F8" s="64"/>
      <c r="H8" s="64" t="s">
        <v>27</v>
      </c>
      <c r="I8" s="64"/>
      <c r="J8" s="8"/>
      <c r="K8" s="64" t="s">
        <v>25</v>
      </c>
      <c r="L8" s="64"/>
      <c r="M8" s="64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50" t="s">
        <v>16</v>
      </c>
      <c r="B10" s="51" t="s">
        <v>77</v>
      </c>
      <c r="C10" s="52" t="s">
        <v>272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50" t="s">
        <v>16</v>
      </c>
      <c r="I10" s="51" t="s">
        <v>201</v>
      </c>
      <c r="J10" s="52"/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48</v>
      </c>
      <c r="S10" s="11" t="s">
        <v>11</v>
      </c>
    </row>
    <row r="11" spans="1:19" ht="12.75" customHeight="1">
      <c r="A11" s="50" t="s">
        <v>88</v>
      </c>
      <c r="B11" s="51" t="s">
        <v>235</v>
      </c>
      <c r="C11" s="52" t="s">
        <v>273</v>
      </c>
      <c r="D11" s="7">
        <f>SUMPRODUCT(($C$24:$C$48=$A11)*($B$24:$B$48=C8))</f>
        <v>2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50" t="s">
        <v>180</v>
      </c>
      <c r="I11" s="51" t="s">
        <v>70</v>
      </c>
      <c r="J11" s="52"/>
      <c r="K11" s="7">
        <f>SUMPRODUCT(($C$24:$C$48=$H11)*($B$24:$B$48=K8))</f>
        <v>0</v>
      </c>
      <c r="L11" s="7">
        <f>SUMPRODUCT(($D$24:$D$48=$H11)*($B$24:$B$48=K8))+SUMPRODUCT(($E$24:$E$48=$H11)*($B$24:$B$48=K8))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2</v>
      </c>
      <c r="Q11" s="7">
        <f>_xlfn.COUNTIFS(B24:B48,C8,A24:A48,"2*")</f>
        <v>2</v>
      </c>
      <c r="R11" s="35">
        <v>0</v>
      </c>
      <c r="S11" s="7">
        <f>P11+Q11+R11</f>
        <v>4</v>
      </c>
    </row>
    <row r="12" spans="1:19" ht="12.75" customHeight="1">
      <c r="A12" s="50" t="s">
        <v>73</v>
      </c>
      <c r="B12" s="51" t="s">
        <v>74</v>
      </c>
      <c r="C12" s="52" t="s">
        <v>273</v>
      </c>
      <c r="D12" s="7">
        <f>SUMPRODUCT(($C$24:$C$48=$A12)*($B$24:$B$48=C8))</f>
        <v>0</v>
      </c>
      <c r="E12" s="7">
        <f>SUMPRODUCT(($D$24:$D$48=$A12)*($B$24:$B$48=C8))+SUMPRODUCT(($E$24:$E$48=$A12)*($B$24:$B$48=C8))</f>
        <v>2</v>
      </c>
      <c r="F12" s="7">
        <f t="shared" si="0"/>
        <v>0</v>
      </c>
      <c r="H12" s="50" t="s">
        <v>71</v>
      </c>
      <c r="I12" s="51" t="s">
        <v>72</v>
      </c>
      <c r="J12" s="52"/>
      <c r="K12" s="7">
        <f>SUMPRODUCT(($C$24:$C$48=$H12)*($B$24:$B$48=K8))</f>
        <v>1</v>
      </c>
      <c r="L12" s="7">
        <f>SUMPRODUCT(($D$24:$D$48=$H12)*($B$24:$B$48=K8))+SUMPRODUCT(($E$24:$E$48=$H12)*($B$24:$B$48=K8))</f>
        <v>1</v>
      </c>
      <c r="M12" s="7">
        <f t="shared" si="1"/>
        <v>2</v>
      </c>
      <c r="O12" s="7" t="str">
        <f>K8</f>
        <v>BLACK</v>
      </c>
      <c r="P12" s="7">
        <f>_xlfn.COUNTIFS(B24:B48,K8,A24:A48,"1*")</f>
        <v>1</v>
      </c>
      <c r="Q12" s="7">
        <f>_xlfn.COUNTIFS(B24:B48,K8,A24:A48,"2*")</f>
        <v>2</v>
      </c>
      <c r="R12" s="35">
        <v>0</v>
      </c>
      <c r="S12" s="7">
        <f>P12+Q12+R12</f>
        <v>3</v>
      </c>
    </row>
    <row r="13" spans="1:13" ht="12.75" customHeight="1">
      <c r="A13" s="50" t="s">
        <v>197</v>
      </c>
      <c r="B13" s="51" t="s">
        <v>198</v>
      </c>
      <c r="C13" s="52" t="s">
        <v>273</v>
      </c>
      <c r="D13" s="7">
        <f>SUMPRODUCT(($C$24:$C$48=$A13)*($B$24:$B$48=C8))</f>
        <v>0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50" t="s">
        <v>238</v>
      </c>
      <c r="I13" s="51" t="s">
        <v>239</v>
      </c>
      <c r="J13" s="52"/>
      <c r="K13" s="7">
        <f>SUMPRODUCT(($C$24:$C$48=$H13)*($B$24:$B$48=K8))</f>
        <v>0</v>
      </c>
      <c r="L13" s="7">
        <f>SUMPRODUCT(($D$24:$D$48=$H13)*($B$24:$B$48=K8))+SUMPRODUCT(($E$24:$E$48=$H13)*($B$24:$B$48=K8))</f>
        <v>2</v>
      </c>
      <c r="M13" s="7">
        <f t="shared" si="1"/>
        <v>0</v>
      </c>
    </row>
    <row r="14" spans="1:13" ht="12.75" customHeight="1">
      <c r="A14" s="50" t="s">
        <v>79</v>
      </c>
      <c r="B14" s="51" t="s">
        <v>92</v>
      </c>
      <c r="C14" s="52" t="s">
        <v>273</v>
      </c>
      <c r="D14" s="7">
        <f>SUMPRODUCT(($C$24:$C$48=$A14)*($B$24:$B$48=C8))</f>
        <v>0</v>
      </c>
      <c r="E14" s="7">
        <f>SUMPRODUCT(($D$24:$D$48=$A14)*($B$24:$B$48=C8))+SUMPRODUCT(($E$24:$E$48=$A14)*($B$24:$B$48=C8))</f>
        <v>1</v>
      </c>
      <c r="F14" s="7">
        <f t="shared" si="0"/>
        <v>0</v>
      </c>
      <c r="H14" s="50" t="s">
        <v>68</v>
      </c>
      <c r="I14" s="51" t="s">
        <v>95</v>
      </c>
      <c r="J14" s="52"/>
      <c r="K14" s="7">
        <f>SUMPRODUCT(($C$24:$C$48=$H14)*($B$24:$B$48=K8))</f>
        <v>0</v>
      </c>
      <c r="L14" s="7">
        <f>SUMPRODUCT(($D$24:$D$48=$H14)*($B$24:$B$48=K8))+SUMPRODUCT(($E$24:$E$48=$H14)*($B$24:$B$48=K8))</f>
        <v>0</v>
      </c>
      <c r="M14" s="7">
        <f t="shared" si="1"/>
        <v>0</v>
      </c>
    </row>
    <row r="15" spans="1:19" ht="12.75" customHeight="1">
      <c r="A15" s="50" t="s">
        <v>85</v>
      </c>
      <c r="B15" s="51" t="s">
        <v>109</v>
      </c>
      <c r="C15" s="52" t="s">
        <v>273</v>
      </c>
      <c r="D15" s="7">
        <f>SUMPRODUCT(($C$24:$C$48=$A15)*($B$24:$B$48=C8))</f>
        <v>1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50" t="s">
        <v>117</v>
      </c>
      <c r="I15" s="51" t="s">
        <v>118</v>
      </c>
      <c r="J15" s="52"/>
      <c r="K15" s="7">
        <f>SUMPRODUCT(($C$24:$C$48=$H15)*($B$24:$B$48=K8))</f>
        <v>0</v>
      </c>
      <c r="L15" s="7">
        <f>SUMPRODUCT(($D$24:$D$48=$H15)*($B$24:$B$48=K8))+SUMPRODUCT(($E$24:$E$48=$H15)*($B$24:$B$48=K8))</f>
        <v>0</v>
      </c>
      <c r="M15" s="7">
        <f t="shared" si="1"/>
        <v>0</v>
      </c>
      <c r="O15" s="62" t="s">
        <v>36</v>
      </c>
      <c r="P15" s="62"/>
      <c r="Q15" s="10"/>
      <c r="R15" s="10" t="s">
        <v>11</v>
      </c>
      <c r="S15" s="40" t="s">
        <v>64</v>
      </c>
    </row>
    <row r="16" spans="1:19" ht="12.75" customHeight="1">
      <c r="A16" s="50" t="s">
        <v>110</v>
      </c>
      <c r="B16" s="51" t="s">
        <v>111</v>
      </c>
      <c r="C16" s="52" t="s">
        <v>273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50" t="s">
        <v>142</v>
      </c>
      <c r="I16" s="51" t="s">
        <v>143</v>
      </c>
      <c r="J16" s="52"/>
      <c r="K16" s="7">
        <f>SUMPRODUCT(($C$24:$C$48=$H16)*($B$24:$B$48=K8))</f>
        <v>0</v>
      </c>
      <c r="L16" s="7">
        <f>SUMPRODUCT(($D$24:$D$48=$H16)*($B$24:$B$48=K8))+SUMPRODUCT(($E$24:$E$48=$H16)*($B$24:$B$48=K8))</f>
        <v>0</v>
      </c>
      <c r="M16" s="7">
        <f t="shared" si="1"/>
        <v>0</v>
      </c>
      <c r="O16" s="12" t="str">
        <f>C8</f>
        <v>WHITE</v>
      </c>
      <c r="P16" s="52">
        <v>17</v>
      </c>
      <c r="Q16" s="52">
        <v>13</v>
      </c>
      <c r="R16" s="7">
        <f>P16+Q16+S16</f>
        <v>30</v>
      </c>
      <c r="S16" s="35">
        <v>0</v>
      </c>
    </row>
    <row r="17" spans="1:19" ht="12.75" customHeight="1">
      <c r="A17" s="50" t="s">
        <v>31</v>
      </c>
      <c r="B17" s="51" t="s">
        <v>76</v>
      </c>
      <c r="C17" s="52" t="s">
        <v>273</v>
      </c>
      <c r="D17" s="7">
        <f>SUMPRODUCT(($C$24:$C$48=$A17)*($B$24:$B$48=C8))</f>
        <v>1</v>
      </c>
      <c r="E17" s="7">
        <f>SUMPRODUCT(($D$24:$D$48=$A17)*($B$24:$B$48=C8))+SUMPRODUCT(($E$24:$E$48=$A17)*($B$24:$B$48=C8))</f>
        <v>2</v>
      </c>
      <c r="F17" s="7">
        <f t="shared" si="0"/>
        <v>0</v>
      </c>
      <c r="H17" s="50" t="s">
        <v>240</v>
      </c>
      <c r="I17" s="51" t="s">
        <v>91</v>
      </c>
      <c r="J17" s="52"/>
      <c r="K17" s="7">
        <f>SUMPRODUCT(($C$24:$C$48=$H17)*($B$24:$B$48=K8))</f>
        <v>0</v>
      </c>
      <c r="L17" s="7">
        <f>SUMPRODUCT(($D$24:$D$48=$H17)*($B$24:$B$48=K8))+SUMPRODUCT(($E$24:$E$48=$H17)*($B$24:$B$48=K8))</f>
        <v>0</v>
      </c>
      <c r="M17" s="7">
        <f t="shared" si="1"/>
        <v>0</v>
      </c>
      <c r="O17" s="12" t="str">
        <f>K8</f>
        <v>BLACK</v>
      </c>
      <c r="P17" s="52">
        <v>14</v>
      </c>
      <c r="Q17" s="52">
        <v>16</v>
      </c>
      <c r="R17" s="7">
        <f>P17+Q17+S17</f>
        <v>30</v>
      </c>
      <c r="S17" s="35">
        <v>0</v>
      </c>
    </row>
    <row r="18" spans="1:17" ht="12.75" customHeight="1">
      <c r="A18" s="50" t="s">
        <v>186</v>
      </c>
      <c r="B18" s="51" t="s">
        <v>187</v>
      </c>
      <c r="C18" s="52" t="s">
        <v>272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50" t="s">
        <v>241</v>
      </c>
      <c r="I18" s="51" t="s">
        <v>168</v>
      </c>
      <c r="J18" s="52"/>
      <c r="K18" s="7">
        <f>SUMPRODUCT(($C$24:$C$48=$H18)*($B$24:$B$48=K8))</f>
        <v>1</v>
      </c>
      <c r="L18" s="7">
        <f>SUMPRODUCT(($D$24:$D$48=$H18)*($B$24:$B$48=K8))+SUMPRODUCT(($E$24:$E$48=$H18)*($B$24:$B$48=K8))</f>
        <v>0</v>
      </c>
      <c r="M18" s="7">
        <f t="shared" si="1"/>
        <v>0</v>
      </c>
      <c r="P18" s="55"/>
      <c r="Q18" s="55"/>
    </row>
    <row r="19" spans="3:17" ht="12.75" customHeight="1"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5"/>
      <c r="Q19" s="55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6"/>
      <c r="Q20" s="55"/>
    </row>
    <row r="21" spans="1:17" ht="12.75" customHeight="1">
      <c r="A21" s="7" t="s">
        <v>16</v>
      </c>
      <c r="B21" s="7" t="s">
        <v>308</v>
      </c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6">
        <v>0.08958333333333333</v>
      </c>
      <c r="Q21" s="55"/>
    </row>
    <row r="22" spans="1:17" ht="15" customHeight="1">
      <c r="A22" s="62" t="s">
        <v>9</v>
      </c>
      <c r="B22" s="62"/>
      <c r="C22" s="62"/>
      <c r="D22" s="62"/>
      <c r="E22" s="62"/>
      <c r="F22" s="10"/>
      <c r="I22" s="62" t="s">
        <v>10</v>
      </c>
      <c r="J22" s="62"/>
      <c r="K22" s="62"/>
      <c r="L22" s="62"/>
      <c r="M22" s="62"/>
      <c r="P22" s="55"/>
      <c r="Q22" s="55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5"/>
      <c r="Q23" s="57"/>
    </row>
    <row r="24" spans="1:23" ht="13.5" customHeight="1">
      <c r="A24" s="53" t="s">
        <v>274</v>
      </c>
      <c r="B24" s="53" t="s">
        <v>24</v>
      </c>
      <c r="C24" s="53" t="s">
        <v>88</v>
      </c>
      <c r="D24" s="53" t="s">
        <v>31</v>
      </c>
      <c r="E24" s="53" t="s">
        <v>73</v>
      </c>
      <c r="F24" s="53" t="s">
        <v>305</v>
      </c>
      <c r="G24" s="47"/>
      <c r="H24" s="46" t="s">
        <v>274</v>
      </c>
      <c r="I24" s="46" t="s">
        <v>25</v>
      </c>
      <c r="J24" s="46" t="s">
        <v>71</v>
      </c>
      <c r="K24" s="46" t="s">
        <v>302</v>
      </c>
      <c r="L24" s="46" t="s">
        <v>303</v>
      </c>
      <c r="M24" s="46" t="s">
        <v>304</v>
      </c>
      <c r="O24" s="2" t="s">
        <v>39</v>
      </c>
      <c r="P24" s="58" t="s">
        <v>52</v>
      </c>
      <c r="Q24" s="58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3" t="s">
        <v>274</v>
      </c>
      <c r="B25" s="53" t="s">
        <v>24</v>
      </c>
      <c r="C25" s="53" t="s">
        <v>31</v>
      </c>
      <c r="D25" s="53" t="s">
        <v>79</v>
      </c>
      <c r="E25" s="53" t="s">
        <v>73</v>
      </c>
      <c r="F25" s="53" t="s">
        <v>306</v>
      </c>
      <c r="G25" s="47"/>
      <c r="H25" s="46"/>
      <c r="I25" s="46"/>
      <c r="J25" s="46"/>
      <c r="K25" s="46"/>
      <c r="L25" s="46"/>
      <c r="M25" s="46"/>
      <c r="O25" s="7" t="str">
        <f>C8</f>
        <v>WHITE</v>
      </c>
      <c r="P25" s="52"/>
      <c r="Q25" s="52"/>
      <c r="R25" s="7"/>
      <c r="S25" s="7"/>
      <c r="T25" s="7"/>
      <c r="U25" s="7"/>
      <c r="V25" s="7"/>
      <c r="W25" s="7"/>
    </row>
    <row r="26" spans="1:23" ht="13.5" customHeight="1">
      <c r="A26" s="53" t="s">
        <v>274</v>
      </c>
      <c r="B26" s="53" t="s">
        <v>25</v>
      </c>
      <c r="C26" s="53" t="s">
        <v>241</v>
      </c>
      <c r="D26" s="53" t="s">
        <v>71</v>
      </c>
      <c r="E26" s="53" t="s">
        <v>238</v>
      </c>
      <c r="F26" s="53" t="s">
        <v>307</v>
      </c>
      <c r="G26" s="47"/>
      <c r="H26" s="46"/>
      <c r="I26" s="46"/>
      <c r="J26" s="46"/>
      <c r="K26" s="46"/>
      <c r="L26" s="46"/>
      <c r="M26" s="46"/>
      <c r="O26" s="7" t="str">
        <f>K8</f>
        <v>BLACK</v>
      </c>
      <c r="P26" s="52"/>
      <c r="Q26" s="52"/>
      <c r="R26" s="7"/>
      <c r="S26" s="7"/>
      <c r="T26" s="7"/>
      <c r="U26" s="7"/>
      <c r="V26" s="7"/>
      <c r="W26" s="7"/>
    </row>
    <row r="27" spans="1:17" ht="13.5" customHeight="1">
      <c r="A27" s="53" t="s">
        <v>282</v>
      </c>
      <c r="B27" s="53" t="s">
        <v>24</v>
      </c>
      <c r="C27" s="53" t="s">
        <v>88</v>
      </c>
      <c r="D27" s="53" t="s">
        <v>31</v>
      </c>
      <c r="E27" s="53"/>
      <c r="F27" s="53" t="s">
        <v>309</v>
      </c>
      <c r="G27" s="47"/>
      <c r="H27" s="46"/>
      <c r="I27" s="46"/>
      <c r="J27" s="46"/>
      <c r="K27" s="46"/>
      <c r="L27" s="46"/>
      <c r="M27" s="46"/>
      <c r="P27" s="55"/>
      <c r="Q27" s="55"/>
    </row>
    <row r="28" spans="1:17" ht="13.5" customHeight="1">
      <c r="A28" s="53" t="s">
        <v>363</v>
      </c>
      <c r="B28" s="53" t="s">
        <v>24</v>
      </c>
      <c r="C28" s="53" t="s">
        <v>85</v>
      </c>
      <c r="D28" s="53"/>
      <c r="E28" s="53"/>
      <c r="F28" s="53" t="s">
        <v>310</v>
      </c>
      <c r="G28" s="47"/>
      <c r="H28" s="46"/>
      <c r="I28" s="46"/>
      <c r="J28" s="46"/>
      <c r="K28" s="46"/>
      <c r="L28" s="46"/>
      <c r="M28" s="46"/>
      <c r="O28" s="2" t="s">
        <v>20</v>
      </c>
      <c r="P28" s="55"/>
      <c r="Q28" s="55"/>
    </row>
    <row r="29" spans="1:17" ht="13.5" customHeight="1">
      <c r="A29" s="53" t="s">
        <v>282</v>
      </c>
      <c r="B29" s="53" t="s">
        <v>25</v>
      </c>
      <c r="C29" s="53" t="s">
        <v>35</v>
      </c>
      <c r="D29" s="53"/>
      <c r="E29" s="53"/>
      <c r="F29" s="53" t="s">
        <v>311</v>
      </c>
      <c r="G29" s="47"/>
      <c r="H29" s="46"/>
      <c r="I29" s="46"/>
      <c r="J29" s="46"/>
      <c r="K29" s="46"/>
      <c r="L29" s="46"/>
      <c r="M29" s="46"/>
      <c r="O29" s="2">
        <v>1</v>
      </c>
      <c r="P29" s="55" t="s">
        <v>313</v>
      </c>
      <c r="Q29" s="55"/>
    </row>
    <row r="30" spans="1:17" ht="13.5" customHeight="1">
      <c r="A30" s="53" t="s">
        <v>282</v>
      </c>
      <c r="B30" s="53" t="s">
        <v>25</v>
      </c>
      <c r="C30" s="53" t="s">
        <v>71</v>
      </c>
      <c r="D30" s="53" t="s">
        <v>238</v>
      </c>
      <c r="E30" s="53"/>
      <c r="F30" s="53" t="s">
        <v>312</v>
      </c>
      <c r="G30" s="47"/>
      <c r="H30" s="46"/>
      <c r="I30" s="46"/>
      <c r="J30" s="46"/>
      <c r="K30" s="46"/>
      <c r="L30" s="46"/>
      <c r="M30" s="46"/>
      <c r="O30" s="2">
        <v>2</v>
      </c>
      <c r="P30" s="55" t="s">
        <v>314</v>
      </c>
      <c r="Q30" s="55"/>
    </row>
    <row r="31" spans="1:17" ht="13.5" customHeight="1">
      <c r="A31" s="53"/>
      <c r="B31" s="53"/>
      <c r="C31" s="53"/>
      <c r="D31" s="53"/>
      <c r="E31" s="53"/>
      <c r="F31" s="53"/>
      <c r="G31" s="47"/>
      <c r="H31" s="46"/>
      <c r="I31" s="46"/>
      <c r="J31" s="46"/>
      <c r="K31" s="46"/>
      <c r="L31" s="46"/>
      <c r="M31" s="46"/>
      <c r="O31" s="2">
        <v>3</v>
      </c>
      <c r="P31" s="55" t="s">
        <v>315</v>
      </c>
      <c r="Q31" s="55"/>
    </row>
    <row r="32" spans="1:13" ht="13.5" customHeight="1">
      <c r="A32" s="53"/>
      <c r="B32" s="53"/>
      <c r="C32" s="53"/>
      <c r="D32" s="53"/>
      <c r="E32" s="53"/>
      <c r="F32" s="53"/>
      <c r="G32" s="38"/>
      <c r="H32" s="37"/>
      <c r="I32" s="37"/>
      <c r="J32" s="37"/>
      <c r="K32" s="37"/>
      <c r="L32" s="37"/>
      <c r="M32" s="37"/>
    </row>
    <row r="33" spans="1:13" ht="13.5" customHeight="1">
      <c r="A33" s="53"/>
      <c r="B33" s="53"/>
      <c r="C33" s="53"/>
      <c r="D33" s="53"/>
      <c r="E33" s="53"/>
      <c r="F33" s="53"/>
      <c r="G33" s="38"/>
      <c r="H33" s="37"/>
      <c r="I33" s="37"/>
      <c r="J33" s="37"/>
      <c r="K33" s="37"/>
      <c r="L33" s="37"/>
      <c r="M33" s="37"/>
    </row>
    <row r="34" spans="1:13" ht="13.5" customHeight="1">
      <c r="A34" s="53"/>
      <c r="B34" s="53"/>
      <c r="C34" s="53"/>
      <c r="D34" s="53"/>
      <c r="E34" s="53"/>
      <c r="F34" s="53"/>
      <c r="G34" s="38"/>
      <c r="H34" s="37"/>
      <c r="I34" s="37"/>
      <c r="J34" s="37"/>
      <c r="K34" s="37"/>
      <c r="L34" s="37"/>
      <c r="M34" s="37"/>
    </row>
    <row r="35" spans="1:13" ht="13.5" customHeight="1">
      <c r="A35" s="37"/>
      <c r="B35" s="37"/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1"/>
  <sheetViews>
    <sheetView zoomScalePageLayoutView="0" workbookViewId="0" topLeftCell="A10">
      <selection activeCell="E31" sqref="E31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3" width="6.125" style="2" customWidth="1"/>
    <col min="4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1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"/>
    </row>
    <row r="2" spans="1:5" ht="16.5" customHeight="1">
      <c r="A2" s="4" t="s">
        <v>21</v>
      </c>
      <c r="B2" s="4"/>
      <c r="C2" s="61" t="s">
        <v>248</v>
      </c>
      <c r="D2" s="4"/>
      <c r="E2" s="4"/>
    </row>
    <row r="3" spans="1:5" ht="17.25" customHeight="1">
      <c r="A3" s="5" t="s">
        <v>12</v>
      </c>
      <c r="B3" s="4"/>
      <c r="C3" s="61" t="s">
        <v>229</v>
      </c>
      <c r="D3" s="5"/>
      <c r="E3" s="5"/>
    </row>
    <row r="4" spans="1:12" ht="17.25" customHeight="1">
      <c r="A4" s="5" t="s">
        <v>13</v>
      </c>
      <c r="B4" s="5"/>
      <c r="C4" s="6">
        <v>0.4444444444444444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1</v>
      </c>
      <c r="D5" s="5">
        <f>'Game 1'!D5</f>
        <v>12</v>
      </c>
      <c r="E5" s="5">
        <f>'Game 1'!E5</f>
        <v>2019</v>
      </c>
    </row>
    <row r="6" spans="1:5" ht="17.25" customHeight="1">
      <c r="A6" s="2" t="s">
        <v>19</v>
      </c>
      <c r="C6" s="44" t="s">
        <v>269</v>
      </c>
      <c r="D6" s="55"/>
      <c r="E6" s="55" t="s">
        <v>270</v>
      </c>
    </row>
    <row r="7" ht="6" customHeight="1"/>
    <row r="8" spans="1:13" ht="22.5" customHeight="1">
      <c r="A8" s="64" t="s">
        <v>26</v>
      </c>
      <c r="B8" s="64"/>
      <c r="C8" s="64" t="s">
        <v>24</v>
      </c>
      <c r="D8" s="64"/>
      <c r="E8" s="64"/>
      <c r="F8" s="64"/>
      <c r="H8" s="64" t="s">
        <v>27</v>
      </c>
      <c r="I8" s="64"/>
      <c r="J8" s="8"/>
      <c r="K8" s="64" t="s">
        <v>25</v>
      </c>
      <c r="L8" s="64"/>
      <c r="M8" s="64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50" t="s">
        <v>16</v>
      </c>
      <c r="B10" s="51" t="s">
        <v>160</v>
      </c>
      <c r="C10" s="52" t="s">
        <v>272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50" t="s">
        <v>16</v>
      </c>
      <c r="I10" s="51" t="s">
        <v>98</v>
      </c>
      <c r="J10" s="45" t="s">
        <v>273</v>
      </c>
      <c r="K10" s="7">
        <f>SUMPRODUCT(($C$24:$C$48=$H10)*($B$24:$B$48=K8))</f>
        <v>0</v>
      </c>
      <c r="L10" s="7">
        <f>SUMPRODUCT(($D$24:$D$48=$H10)*($B$24:$B$48=K8))+SUMPRODUCT(($E$24:$E$48=$H10)*($B$24:$B$48=K8))</f>
        <v>0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48</v>
      </c>
      <c r="S10" s="11" t="s">
        <v>11</v>
      </c>
    </row>
    <row r="11" spans="1:19" ht="12.75" customHeight="1">
      <c r="A11" s="50" t="s">
        <v>32</v>
      </c>
      <c r="B11" s="51" t="s">
        <v>78</v>
      </c>
      <c r="C11" s="52" t="s">
        <v>273</v>
      </c>
      <c r="D11" s="7">
        <f>SUMPRODUCT(($C$24:$C$48=$A11)*($B$24:$B$48=C8))</f>
        <v>1</v>
      </c>
      <c r="E11" s="7">
        <f>SUMPRODUCT(($D$24:$D$48=$A11)*($B$24:$B$48=C8))+SUMPRODUCT(($E$24:$E$48=$A11)*($B$24:$B$48=C8))</f>
        <v>3</v>
      </c>
      <c r="F11" s="7">
        <f t="shared" si="0"/>
        <v>0</v>
      </c>
      <c r="H11" s="50" t="s">
        <v>161</v>
      </c>
      <c r="I11" s="51" t="s">
        <v>189</v>
      </c>
      <c r="J11" s="45" t="s">
        <v>273</v>
      </c>
      <c r="K11" s="7">
        <f>SUMPRODUCT(($C$24:$C$48=$H11)*($B$24:$B$48=K8))</f>
        <v>0</v>
      </c>
      <c r="L11" s="7">
        <f>SUMPRODUCT(($D$24:$D$48=$H11)*($B$24:$B$48=K8))+SUMPRODUCT(($E$24:$E$48=$H11)*($B$24:$B$48=K8))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3</v>
      </c>
      <c r="Q11" s="7">
        <f>_xlfn.COUNTIFS(B24:B48,C8,A24:A48,"2*")</f>
        <v>1</v>
      </c>
      <c r="R11" s="35">
        <v>0</v>
      </c>
      <c r="S11" s="7">
        <f>P11+Q11+R11</f>
        <v>4</v>
      </c>
    </row>
    <row r="12" spans="1:19" ht="12.75" customHeight="1">
      <c r="A12" s="50" t="s">
        <v>161</v>
      </c>
      <c r="B12" s="51" t="s">
        <v>162</v>
      </c>
      <c r="C12" s="52" t="s">
        <v>272</v>
      </c>
      <c r="D12" s="7">
        <f>SUMPRODUCT(($C$24:$C$48=$A12)*($B$24:$B$48=C8))</f>
        <v>0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50" t="s">
        <v>62</v>
      </c>
      <c r="I12" s="51" t="s">
        <v>75</v>
      </c>
      <c r="J12" s="45" t="s">
        <v>273</v>
      </c>
      <c r="K12" s="7">
        <f>SUMPRODUCT(($C$24:$C$48=$H12)*($B$24:$B$48=K8))</f>
        <v>0</v>
      </c>
      <c r="L12" s="7">
        <f>SUMPRODUCT(($D$24:$D$48=$H12)*($B$24:$B$48=K8))+SUMPRODUCT(($E$24:$E$48=$H12)*($B$24:$B$48=K8))</f>
        <v>1</v>
      </c>
      <c r="M12" s="7">
        <f t="shared" si="1"/>
        <v>0</v>
      </c>
      <c r="O12" s="7" t="str">
        <f>K8</f>
        <v>BLACK</v>
      </c>
      <c r="P12" s="7">
        <f>_xlfn.COUNTIFS(B24:B48,K8,A24:A48,"1*")</f>
        <v>1</v>
      </c>
      <c r="Q12" s="7">
        <f>_xlfn.COUNTIFS(B24:B48,K8,A24:A48,"2*")</f>
        <v>3</v>
      </c>
      <c r="R12" s="35">
        <v>0</v>
      </c>
      <c r="S12" s="7">
        <f>P12+Q12+R12</f>
        <v>4</v>
      </c>
    </row>
    <row r="13" spans="1:13" ht="12.75" customHeight="1">
      <c r="A13" s="50" t="s">
        <v>149</v>
      </c>
      <c r="B13" s="51" t="s">
        <v>150</v>
      </c>
      <c r="C13" s="52" t="s">
        <v>273</v>
      </c>
      <c r="D13" s="7">
        <f>SUMPRODUCT(($C$24:$C$48=$A13)*($B$24:$B$48=C8))</f>
        <v>1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50" t="s">
        <v>120</v>
      </c>
      <c r="I13" s="51" t="s">
        <v>121</v>
      </c>
      <c r="J13" s="45" t="s">
        <v>273</v>
      </c>
      <c r="K13" s="7">
        <f>SUMPRODUCT(($C$24:$C$48=$H13)*($B$24:$B$48=K8))</f>
        <v>2</v>
      </c>
      <c r="L13" s="7">
        <f>SUMPRODUCT(($D$24:$D$48=$H13)*($B$24:$B$48=K8))+SUMPRODUCT(($E$24:$E$48=$H13)*($B$24:$B$48=K8))</f>
        <v>0</v>
      </c>
      <c r="M13" s="7">
        <f t="shared" si="1"/>
        <v>0</v>
      </c>
    </row>
    <row r="14" spans="1:13" ht="12.75" customHeight="1">
      <c r="A14" s="50" t="s">
        <v>190</v>
      </c>
      <c r="B14" s="51" t="s">
        <v>191</v>
      </c>
      <c r="C14" s="52" t="s">
        <v>272</v>
      </c>
      <c r="D14" s="7">
        <f>SUMPRODUCT(($C$24:$C$48=$A14)*($B$24:$B$48=C8))</f>
        <v>0</v>
      </c>
      <c r="E14" s="7">
        <f>SUMPRODUCT(($D$24:$D$48=$A14)*($B$24:$B$48=C8))+SUMPRODUCT(($E$24:$E$48=$A14)*($B$24:$B$48=C8))</f>
        <v>0</v>
      </c>
      <c r="F14" s="7">
        <f t="shared" si="0"/>
        <v>0</v>
      </c>
      <c r="H14" s="50" t="s">
        <v>50</v>
      </c>
      <c r="I14" s="51" t="s">
        <v>51</v>
      </c>
      <c r="J14" s="45" t="s">
        <v>273</v>
      </c>
      <c r="K14" s="7">
        <f>SUMPRODUCT(($C$24:$C$48=$H14)*($B$24:$B$48=K8))</f>
        <v>1</v>
      </c>
      <c r="L14" s="7">
        <f>SUMPRODUCT(($D$24:$D$48=$H14)*($B$24:$B$48=K8))+SUMPRODUCT(($E$24:$E$48=$H14)*($B$24:$B$48=K8))</f>
        <v>1</v>
      </c>
      <c r="M14" s="7">
        <f t="shared" si="1"/>
        <v>0</v>
      </c>
    </row>
    <row r="15" spans="1:19" ht="12.75" customHeight="1">
      <c r="A15" s="50" t="s">
        <v>85</v>
      </c>
      <c r="B15" s="51" t="s">
        <v>217</v>
      </c>
      <c r="C15" s="52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50" t="s">
        <v>132</v>
      </c>
      <c r="I15" s="51" t="s">
        <v>133</v>
      </c>
      <c r="J15" s="45" t="s">
        <v>273</v>
      </c>
      <c r="K15" s="7">
        <f>SUMPRODUCT(($C$24:$C$48=$H15)*($B$24:$B$48=K8))</f>
        <v>0</v>
      </c>
      <c r="L15" s="7">
        <f>SUMPRODUCT(($D$24:$D$48=$H15)*($B$24:$B$48=K8))+SUMPRODUCT(($E$24:$E$48=$H15)*($B$24:$B$48=K8))</f>
        <v>1</v>
      </c>
      <c r="M15" s="7">
        <f t="shared" si="1"/>
        <v>0</v>
      </c>
      <c r="O15" s="62" t="s">
        <v>36</v>
      </c>
      <c r="P15" s="62"/>
      <c r="Q15" s="10"/>
      <c r="R15" s="10" t="s">
        <v>11</v>
      </c>
      <c r="S15" s="40" t="s">
        <v>64</v>
      </c>
    </row>
    <row r="16" spans="1:19" ht="12.75" customHeight="1">
      <c r="A16" s="50" t="s">
        <v>110</v>
      </c>
      <c r="B16" s="51" t="s">
        <v>111</v>
      </c>
      <c r="C16" s="52" t="s">
        <v>273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50" t="s">
        <v>102</v>
      </c>
      <c r="I16" s="51" t="s">
        <v>103</v>
      </c>
      <c r="J16" s="45" t="s">
        <v>273</v>
      </c>
      <c r="K16" s="7">
        <f>SUMPRODUCT(($C$24:$C$48=$H16)*($B$24:$B$48=K8))</f>
        <v>0</v>
      </c>
      <c r="L16" s="7">
        <f>SUMPRODUCT(($D$24:$D$48=$H16)*($B$24:$B$48=K8))+SUMPRODUCT(($E$24:$E$48=$H16)*($B$24:$B$48=K8))</f>
        <v>2</v>
      </c>
      <c r="M16" s="7">
        <f t="shared" si="1"/>
        <v>0</v>
      </c>
      <c r="O16" s="12" t="str">
        <f>C8</f>
        <v>WHITE</v>
      </c>
      <c r="P16" s="52">
        <v>20</v>
      </c>
      <c r="Q16" s="52">
        <v>12</v>
      </c>
      <c r="R16" s="7">
        <f>P16+Q16+S16</f>
        <v>32</v>
      </c>
      <c r="S16" s="35">
        <v>0</v>
      </c>
    </row>
    <row r="17" spans="1:19" ht="12.75" customHeight="1">
      <c r="A17" s="50" t="s">
        <v>218</v>
      </c>
      <c r="B17" s="51" t="s">
        <v>219</v>
      </c>
      <c r="C17" s="52" t="s">
        <v>273</v>
      </c>
      <c r="D17" s="7">
        <f>SUMPRODUCT(($C$24:$C$48=$A17)*($B$24:$B$48=C8))</f>
        <v>0</v>
      </c>
      <c r="E17" s="7">
        <f>SUMPRODUCT(($D$24:$D$48=$A17)*($B$24:$B$48=C8))+SUMPRODUCT(($E$24:$E$48=$A17)*($B$24:$B$48=C8))</f>
        <v>1</v>
      </c>
      <c r="F17" s="7">
        <f t="shared" si="0"/>
        <v>0</v>
      </c>
      <c r="H17" s="50" t="s">
        <v>79</v>
      </c>
      <c r="I17" s="51" t="s">
        <v>104</v>
      </c>
      <c r="J17" s="45" t="s">
        <v>272</v>
      </c>
      <c r="K17" s="7">
        <f>SUMPRODUCT(($C$24:$C$48=$H17)*($B$24:$B$48=K8))</f>
        <v>0</v>
      </c>
      <c r="L17" s="7">
        <f>SUMPRODUCT(($D$24:$D$48=$H17)*($B$24:$B$48=K8))+SUMPRODUCT(($E$24:$E$48=$H17)*($B$24:$B$48=K8))</f>
        <v>0</v>
      </c>
      <c r="M17" s="7">
        <f t="shared" si="1"/>
        <v>0</v>
      </c>
      <c r="O17" s="12" t="str">
        <f>K8</f>
        <v>BLACK</v>
      </c>
      <c r="P17" s="52">
        <v>16</v>
      </c>
      <c r="Q17" s="52">
        <v>19</v>
      </c>
      <c r="R17" s="7">
        <f>P17+Q17+S17</f>
        <v>35</v>
      </c>
      <c r="S17" s="35">
        <v>0</v>
      </c>
    </row>
    <row r="18" spans="1:17" ht="12.75" customHeight="1">
      <c r="A18" s="50" t="s">
        <v>253</v>
      </c>
      <c r="B18" s="51" t="s">
        <v>254</v>
      </c>
      <c r="C18" s="52" t="s">
        <v>272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50" t="s">
        <v>126</v>
      </c>
      <c r="I18" s="51" t="s">
        <v>127</v>
      </c>
      <c r="J18" s="45" t="s">
        <v>272</v>
      </c>
      <c r="K18" s="7">
        <f>SUMPRODUCT(($C$24:$C$48=$H18)*($B$24:$B$48=K8))</f>
        <v>0</v>
      </c>
      <c r="L18" s="7">
        <f>SUMPRODUCT(($D$24:$D$48=$H18)*($B$24:$B$48=K8))+SUMPRODUCT(($E$24:$E$48=$H18)*($B$24:$B$48=K8))</f>
        <v>0</v>
      </c>
      <c r="M18" s="7">
        <f t="shared" si="1"/>
        <v>0</v>
      </c>
      <c r="P18" s="55"/>
      <c r="Q18" s="55"/>
    </row>
    <row r="19" spans="1:17" ht="12.75" customHeight="1">
      <c r="A19" s="33"/>
      <c r="B19" s="24"/>
      <c r="C19" s="7"/>
      <c r="D19" s="7"/>
      <c r="E19" s="7"/>
      <c r="F19" s="7"/>
      <c r="H19" s="9"/>
      <c r="I19" s="7"/>
      <c r="J19" s="7"/>
      <c r="K19" s="7"/>
      <c r="L19" s="7"/>
      <c r="M19" s="7"/>
      <c r="O19" s="2" t="s">
        <v>37</v>
      </c>
      <c r="P19" s="55"/>
      <c r="Q19" s="55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6"/>
      <c r="Q20" s="55"/>
    </row>
    <row r="21" spans="1:17" ht="12.75" customHeight="1">
      <c r="A21" s="7" t="s">
        <v>319</v>
      </c>
      <c r="B21" s="7" t="s">
        <v>320</v>
      </c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6"/>
      <c r="Q21" s="55"/>
    </row>
    <row r="22" spans="1:17" ht="15" customHeight="1">
      <c r="A22" s="62" t="s">
        <v>9</v>
      </c>
      <c r="B22" s="62"/>
      <c r="C22" s="62"/>
      <c r="D22" s="62"/>
      <c r="E22" s="62"/>
      <c r="F22" s="10"/>
      <c r="I22" s="62" t="s">
        <v>10</v>
      </c>
      <c r="J22" s="62"/>
      <c r="K22" s="62"/>
      <c r="L22" s="62"/>
      <c r="M22" s="62"/>
      <c r="P22" s="55"/>
      <c r="Q22" s="55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5"/>
      <c r="Q23" s="57"/>
    </row>
    <row r="24" spans="1:23" ht="13.5" customHeight="1">
      <c r="A24" s="53" t="s">
        <v>274</v>
      </c>
      <c r="B24" s="53" t="s">
        <v>24</v>
      </c>
      <c r="C24" s="53" t="s">
        <v>35</v>
      </c>
      <c r="D24" s="53" t="s">
        <v>32</v>
      </c>
      <c r="E24" s="53" t="s">
        <v>35</v>
      </c>
      <c r="F24" s="53" t="s">
        <v>321</v>
      </c>
      <c r="G24" s="59"/>
      <c r="H24" s="53"/>
      <c r="I24" s="53"/>
      <c r="J24" s="53"/>
      <c r="K24" s="53"/>
      <c r="L24" s="53"/>
      <c r="M24" s="53"/>
      <c r="O24" s="2" t="s">
        <v>39</v>
      </c>
      <c r="P24" s="58" t="s">
        <v>52</v>
      </c>
      <c r="Q24" s="58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3" t="s">
        <v>274</v>
      </c>
      <c r="B25" s="53" t="s">
        <v>25</v>
      </c>
      <c r="C25" s="53" t="s">
        <v>120</v>
      </c>
      <c r="D25" s="53"/>
      <c r="E25" s="53"/>
      <c r="F25" s="53" t="s">
        <v>322</v>
      </c>
      <c r="G25" s="59"/>
      <c r="H25" s="53"/>
      <c r="I25" s="53"/>
      <c r="J25" s="53"/>
      <c r="K25" s="60"/>
      <c r="L25" s="53"/>
      <c r="M25" s="53"/>
      <c r="O25" s="7" t="str">
        <f>C8</f>
        <v>WHITE</v>
      </c>
      <c r="P25" s="52"/>
      <c r="Q25" s="52"/>
      <c r="R25" s="7"/>
      <c r="S25" s="7"/>
      <c r="T25" s="7"/>
      <c r="U25" s="7"/>
      <c r="V25" s="7"/>
      <c r="W25" s="7"/>
    </row>
    <row r="26" spans="1:23" ht="13.5" customHeight="1">
      <c r="A26" s="53" t="s">
        <v>274</v>
      </c>
      <c r="B26" s="53" t="s">
        <v>24</v>
      </c>
      <c r="C26" s="53" t="s">
        <v>149</v>
      </c>
      <c r="D26" s="53" t="s">
        <v>32</v>
      </c>
      <c r="E26" s="53" t="s">
        <v>218</v>
      </c>
      <c r="F26" s="53" t="s">
        <v>323</v>
      </c>
      <c r="G26" s="59"/>
      <c r="H26" s="53"/>
      <c r="I26" s="53"/>
      <c r="J26" s="53"/>
      <c r="K26" s="53"/>
      <c r="L26" s="53"/>
      <c r="M26" s="53"/>
      <c r="O26" s="7" t="str">
        <f>K8</f>
        <v>BLACK</v>
      </c>
      <c r="P26" s="52"/>
      <c r="Q26" s="52"/>
      <c r="R26" s="7"/>
      <c r="S26" s="7"/>
      <c r="T26" s="7"/>
      <c r="U26" s="7"/>
      <c r="V26" s="7"/>
      <c r="W26" s="7"/>
    </row>
    <row r="27" spans="1:17" ht="13.5" customHeight="1">
      <c r="A27" s="53" t="s">
        <v>274</v>
      </c>
      <c r="B27" s="53" t="s">
        <v>24</v>
      </c>
      <c r="C27" s="53" t="s">
        <v>32</v>
      </c>
      <c r="D27" s="53" t="s">
        <v>35</v>
      </c>
      <c r="E27" s="53"/>
      <c r="F27" s="53" t="s">
        <v>324</v>
      </c>
      <c r="G27" s="59"/>
      <c r="H27" s="53"/>
      <c r="I27" s="53"/>
      <c r="J27" s="59"/>
      <c r="K27" s="53"/>
      <c r="L27" s="53"/>
      <c r="M27" s="53"/>
      <c r="P27" s="55"/>
      <c r="Q27" s="55"/>
    </row>
    <row r="28" spans="1:17" ht="13.5" customHeight="1">
      <c r="A28" s="53" t="s">
        <v>282</v>
      </c>
      <c r="B28" s="53" t="s">
        <v>25</v>
      </c>
      <c r="C28" s="53" t="s">
        <v>120</v>
      </c>
      <c r="D28" s="53" t="s">
        <v>62</v>
      </c>
      <c r="E28" s="53" t="s">
        <v>35</v>
      </c>
      <c r="F28" s="53" t="s">
        <v>325</v>
      </c>
      <c r="G28" s="59"/>
      <c r="H28" s="53"/>
      <c r="I28" s="53"/>
      <c r="J28" s="53"/>
      <c r="K28" s="53"/>
      <c r="L28" s="53"/>
      <c r="M28" s="53"/>
      <c r="O28" s="2" t="s">
        <v>20</v>
      </c>
      <c r="P28" s="55"/>
      <c r="Q28" s="55"/>
    </row>
    <row r="29" spans="1:17" ht="13.5" customHeight="1">
      <c r="A29" s="53" t="s">
        <v>282</v>
      </c>
      <c r="B29" s="53" t="s">
        <v>24</v>
      </c>
      <c r="C29" s="53" t="s">
        <v>35</v>
      </c>
      <c r="D29" s="53" t="s">
        <v>32</v>
      </c>
      <c r="E29" s="54" t="s">
        <v>35</v>
      </c>
      <c r="F29" s="53" t="s">
        <v>326</v>
      </c>
      <c r="G29" s="59"/>
      <c r="H29" s="53"/>
      <c r="I29" s="53"/>
      <c r="J29" s="53"/>
      <c r="K29" s="53"/>
      <c r="L29" s="53"/>
      <c r="M29" s="53"/>
      <c r="O29" s="2">
        <v>1</v>
      </c>
      <c r="P29" s="55" t="s">
        <v>340</v>
      </c>
      <c r="Q29" s="55"/>
    </row>
    <row r="30" spans="1:17" ht="13.5" customHeight="1">
      <c r="A30" s="53" t="s">
        <v>282</v>
      </c>
      <c r="B30" s="53" t="s">
        <v>25</v>
      </c>
      <c r="C30" s="53" t="s">
        <v>35</v>
      </c>
      <c r="D30" s="53" t="s">
        <v>50</v>
      </c>
      <c r="E30" s="53" t="s">
        <v>102</v>
      </c>
      <c r="F30" s="53" t="s">
        <v>327</v>
      </c>
      <c r="G30" s="59"/>
      <c r="H30" s="53"/>
      <c r="I30" s="53"/>
      <c r="J30" s="53"/>
      <c r="K30" s="53"/>
      <c r="L30" s="53"/>
      <c r="M30" s="53"/>
      <c r="O30" s="2">
        <v>2</v>
      </c>
      <c r="P30" s="55" t="s">
        <v>341</v>
      </c>
      <c r="Q30" s="55"/>
    </row>
    <row r="31" spans="1:17" ht="13.5" customHeight="1">
      <c r="A31" s="53" t="s">
        <v>282</v>
      </c>
      <c r="B31" s="53" t="s">
        <v>25</v>
      </c>
      <c r="C31" s="53" t="s">
        <v>50</v>
      </c>
      <c r="D31" s="53" t="s">
        <v>102</v>
      </c>
      <c r="E31" s="53" t="s">
        <v>132</v>
      </c>
      <c r="F31" s="53" t="s">
        <v>328</v>
      </c>
      <c r="G31" s="59"/>
      <c r="H31" s="53"/>
      <c r="I31" s="53"/>
      <c r="J31" s="53"/>
      <c r="K31" s="53"/>
      <c r="L31" s="53"/>
      <c r="M31" s="53"/>
      <c r="O31" s="2">
        <v>3</v>
      </c>
      <c r="P31" s="55" t="s">
        <v>342</v>
      </c>
      <c r="Q31" s="55"/>
    </row>
    <row r="32" spans="1:13" ht="13.5" customHeight="1">
      <c r="A32" s="37"/>
      <c r="B32" s="37"/>
      <c r="C32" s="37"/>
      <c r="D32" s="37"/>
      <c r="E32" s="37"/>
      <c r="F32" s="37"/>
      <c r="G32" s="38"/>
      <c r="H32" s="37"/>
      <c r="I32" s="37"/>
      <c r="J32" s="37"/>
      <c r="K32" s="37"/>
      <c r="L32" s="37"/>
      <c r="M32" s="37"/>
    </row>
    <row r="33" spans="1:13" ht="13.5" customHeight="1">
      <c r="A33" s="37"/>
      <c r="B33" s="37"/>
      <c r="C33" s="37"/>
      <c r="D33" s="37"/>
      <c r="E33" s="37"/>
      <c r="F33" s="37"/>
      <c r="G33" s="38"/>
      <c r="H33" s="37"/>
      <c r="I33" s="37"/>
      <c r="J33" s="37"/>
      <c r="K33" s="37"/>
      <c r="L33" s="37"/>
      <c r="M33" s="37"/>
    </row>
    <row r="34" spans="1:13" ht="13.5" customHeight="1">
      <c r="A34" s="37"/>
      <c r="B34" s="37"/>
      <c r="C34" s="37"/>
      <c r="D34" s="37"/>
      <c r="E34" s="37"/>
      <c r="F34" s="38"/>
      <c r="G34" s="38"/>
      <c r="H34" s="37"/>
      <c r="I34" s="37"/>
      <c r="J34" s="37"/>
      <c r="K34" s="37"/>
      <c r="L34" s="37"/>
      <c r="M34" s="37"/>
    </row>
    <row r="35" spans="1:13" ht="13.5" customHeight="1">
      <c r="A35" s="37"/>
      <c r="B35" s="37"/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50"/>
  <sheetViews>
    <sheetView zoomScalePageLayoutView="0" workbookViewId="0" topLeftCell="A10">
      <selection activeCell="D30" sqref="D30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3" width="6.00390625" style="2" customWidth="1"/>
    <col min="4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7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"/>
    </row>
    <row r="2" spans="1:5" ht="16.5" customHeight="1">
      <c r="A2" s="4" t="s">
        <v>21</v>
      </c>
      <c r="B2" s="4"/>
      <c r="C2" s="61" t="s">
        <v>247</v>
      </c>
      <c r="D2" s="4"/>
      <c r="E2" s="4"/>
    </row>
    <row r="3" spans="1:5" ht="17.25" customHeight="1">
      <c r="A3" s="5" t="s">
        <v>12</v>
      </c>
      <c r="B3" s="4"/>
      <c r="C3" s="61" t="s">
        <v>237</v>
      </c>
      <c r="D3" s="5"/>
      <c r="E3" s="5"/>
    </row>
    <row r="4" spans="1:12" ht="17.25" customHeight="1">
      <c r="A4" s="5" t="s">
        <v>13</v>
      </c>
      <c r="B4" s="5"/>
      <c r="C4" s="6">
        <v>0.4791666666666667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1</v>
      </c>
      <c r="D5" s="5">
        <f>'Game 1'!D5</f>
        <v>12</v>
      </c>
      <c r="E5" s="5">
        <f>'Game 1'!E5</f>
        <v>2019</v>
      </c>
    </row>
    <row r="6" spans="1:5" ht="17.25" customHeight="1">
      <c r="A6" s="2" t="s">
        <v>19</v>
      </c>
      <c r="C6" s="44" t="s">
        <v>268</v>
      </c>
      <c r="D6" s="44"/>
      <c r="E6" s="44" t="s">
        <v>271</v>
      </c>
    </row>
    <row r="7" ht="6" customHeight="1"/>
    <row r="8" spans="1:13" ht="22.5" customHeight="1">
      <c r="A8" s="64" t="s">
        <v>26</v>
      </c>
      <c r="B8" s="64"/>
      <c r="C8" s="64" t="s">
        <v>24</v>
      </c>
      <c r="D8" s="64"/>
      <c r="E8" s="64"/>
      <c r="F8" s="64"/>
      <c r="H8" s="64" t="s">
        <v>27</v>
      </c>
      <c r="I8" s="64"/>
      <c r="J8" s="8"/>
      <c r="K8" s="64" t="s">
        <v>25</v>
      </c>
      <c r="L8" s="64"/>
      <c r="M8" s="64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50" t="s">
        <v>16</v>
      </c>
      <c r="B10" s="51" t="s">
        <v>82</v>
      </c>
      <c r="C10" s="52" t="s">
        <v>273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50" t="s">
        <v>16</v>
      </c>
      <c r="I10" s="51" t="s">
        <v>242</v>
      </c>
      <c r="J10" s="52" t="s">
        <v>273</v>
      </c>
      <c r="K10" s="7">
        <f>SUMPRODUCT(($C$23:$C$47=$H10)*($B$23:$B$47=K8))</f>
        <v>0</v>
      </c>
      <c r="L10" s="7">
        <f>SUMPRODUCT(($D$23:$D$47=$H10)*($B$23:$B$47=K8))+SUMPRODUCT(($E$23:$E$47=$H10)*($B$23:$B$47=K8))</f>
        <v>0</v>
      </c>
      <c r="M10" s="7">
        <f aca="true" t="shared" si="1" ref="M10:M18">SUMPRODUCT(($J$23:$J$47=$H10)*($I$23:$I$47=$K$8))*2</f>
        <v>0</v>
      </c>
      <c r="O10" s="10" t="s">
        <v>8</v>
      </c>
      <c r="P10" s="10" t="s">
        <v>6</v>
      </c>
      <c r="Q10" s="10" t="s">
        <v>7</v>
      </c>
      <c r="R10" s="10" t="s">
        <v>64</v>
      </c>
      <c r="S10" s="11" t="s">
        <v>11</v>
      </c>
    </row>
    <row r="11" spans="1:19" ht="12.75" customHeight="1">
      <c r="A11" s="50" t="s">
        <v>88</v>
      </c>
      <c r="B11" s="51" t="s">
        <v>89</v>
      </c>
      <c r="C11" s="52" t="s">
        <v>273</v>
      </c>
      <c r="D11" s="7">
        <f>SUMPRODUCT(($C$24:$C$48=$A11)*($B$24:$B$48=C8))</f>
        <v>3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50" t="s">
        <v>135</v>
      </c>
      <c r="I11" s="51" t="s">
        <v>136</v>
      </c>
      <c r="J11" s="52" t="s">
        <v>272</v>
      </c>
      <c r="K11" s="7">
        <f>SUMPRODUCT(($C$23:$C$47=$H11)*($B$23:$B$47=K8))</f>
        <v>0</v>
      </c>
      <c r="L11" s="7">
        <f>SUMPRODUCT(($D$23:$D$47=$H11)*($B$23:$B$47=K8))+SUMPRODUCT(($E$23:$E$47=$H11)*($B$23:$B$47=K8))</f>
        <v>0</v>
      </c>
      <c r="M11" s="7">
        <f t="shared" si="1"/>
        <v>0</v>
      </c>
      <c r="O11" s="7" t="str">
        <f>C8</f>
        <v>WHITE</v>
      </c>
      <c r="P11" s="7">
        <f>_xlfn.COUNTIFS(B24:B48,C8,A24:A48,"1*")</f>
        <v>1</v>
      </c>
      <c r="Q11" s="7">
        <f>_xlfn.COUNTIFS(B24:B48,C8,A24:A48,"2*")</f>
        <v>2</v>
      </c>
      <c r="R11" s="35">
        <v>0</v>
      </c>
      <c r="S11" s="7">
        <f>P11+Q11+R11</f>
        <v>3</v>
      </c>
    </row>
    <row r="12" spans="1:19" ht="12.75" customHeight="1">
      <c r="A12" s="50" t="s">
        <v>249</v>
      </c>
      <c r="B12" s="51" t="s">
        <v>250</v>
      </c>
      <c r="C12" s="52" t="s">
        <v>273</v>
      </c>
      <c r="D12" s="7">
        <f>SUMPRODUCT(($C$24:$C$48=$A12)*($B$24:$B$48=C8))</f>
        <v>0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50" t="s">
        <v>243</v>
      </c>
      <c r="I12" s="51" t="s">
        <v>183</v>
      </c>
      <c r="J12" s="52" t="s">
        <v>273</v>
      </c>
      <c r="K12" s="7">
        <f>SUMPRODUCT(($C$23:$C$47=$H12)*($B$23:$B$47=K8))</f>
        <v>0</v>
      </c>
      <c r="L12" s="7">
        <f>SUMPRODUCT(($D$23:$D$47=$H12)*($B$23:$B$47=K8))+SUMPRODUCT(($E$23:$E$47=$H12)*($B$23:$B$47=K8))</f>
        <v>0</v>
      </c>
      <c r="M12" s="7">
        <f t="shared" si="1"/>
        <v>0</v>
      </c>
      <c r="O12" s="7" t="str">
        <f>K8</f>
        <v>BLACK</v>
      </c>
      <c r="P12" s="7">
        <f>_xlfn.COUNTIFS(B24:B48,K8,A24:A48,"1*")</f>
        <v>2</v>
      </c>
      <c r="Q12" s="7">
        <f>_xlfn.COUNTIFS(B24:B48,K8,A24:A48,"2*")</f>
        <v>2</v>
      </c>
      <c r="R12" s="35">
        <v>0</v>
      </c>
      <c r="S12" s="7">
        <f>P12+Q12+R12</f>
        <v>4</v>
      </c>
    </row>
    <row r="13" spans="1:13" ht="12.75" customHeight="1">
      <c r="A13" s="50" t="s">
        <v>251</v>
      </c>
      <c r="B13" s="51" t="s">
        <v>252</v>
      </c>
      <c r="C13" s="52" t="s">
        <v>273</v>
      </c>
      <c r="D13" s="7">
        <f>SUMPRODUCT(($C$24:$C$48=$A13)*($B$24:$B$48=C8))</f>
        <v>0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50" t="s">
        <v>184</v>
      </c>
      <c r="I13" s="51" t="s">
        <v>185</v>
      </c>
      <c r="J13" s="52" t="s">
        <v>273</v>
      </c>
      <c r="K13" s="7">
        <f>SUMPRODUCT(($C$23:$C$47=$H13)*($B$23:$B$47=K8))</f>
        <v>0</v>
      </c>
      <c r="L13" s="7">
        <f>SUMPRODUCT(($D$23:$D$47=$H13)*($B$23:$B$47=K8))+SUMPRODUCT(($E$23:$E$47=$H13)*($B$23:$B$47=K8))</f>
        <v>1</v>
      </c>
      <c r="M13" s="7">
        <f t="shared" si="1"/>
        <v>0</v>
      </c>
    </row>
    <row r="14" spans="1:13" ht="12.75" customHeight="1">
      <c r="A14" s="50" t="s">
        <v>83</v>
      </c>
      <c r="B14" s="51" t="s">
        <v>84</v>
      </c>
      <c r="C14" s="52" t="s">
        <v>273</v>
      </c>
      <c r="D14" s="7">
        <f>SUMPRODUCT(($C$24:$C$48=$A14)*($B$24:$B$48=C8))</f>
        <v>0</v>
      </c>
      <c r="E14" s="7">
        <f>SUMPRODUCT(($D$24:$D$48=$A14)*($B$24:$B$48=C8))+SUMPRODUCT(($E$24:$E$48=$A14)*($B$24:$B$48=C8))</f>
        <v>2</v>
      </c>
      <c r="F14" s="7">
        <f t="shared" si="0"/>
        <v>0</v>
      </c>
      <c r="H14" s="50" t="s">
        <v>106</v>
      </c>
      <c r="I14" s="51" t="s">
        <v>107</v>
      </c>
      <c r="J14" s="52" t="s">
        <v>273</v>
      </c>
      <c r="K14" s="7">
        <f>SUMPRODUCT(($C$23:$C$47=$H14)*($B$23:$B$47=K8))</f>
        <v>0</v>
      </c>
      <c r="L14" s="7">
        <f>SUMPRODUCT(($D$23:$D$47=$H14)*($B$23:$B$47=K8))+SUMPRODUCT(($E$23:$E$47=$H14)*($B$23:$B$47=K8))</f>
        <v>0</v>
      </c>
      <c r="M14" s="7">
        <f t="shared" si="1"/>
        <v>0</v>
      </c>
    </row>
    <row r="15" spans="1:19" ht="12.75" customHeight="1">
      <c r="A15" s="50" t="s">
        <v>147</v>
      </c>
      <c r="B15" s="51" t="s">
        <v>148</v>
      </c>
      <c r="C15" s="52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50" t="s">
        <v>131</v>
      </c>
      <c r="I15" s="51" t="s">
        <v>163</v>
      </c>
      <c r="J15" s="52" t="s">
        <v>273</v>
      </c>
      <c r="K15" s="7">
        <f>SUMPRODUCT(($C$23:$C$47=$H15)*($B$23:$B$47=K8))</f>
        <v>2</v>
      </c>
      <c r="L15" s="7">
        <f>SUMPRODUCT(($D$23:$D$47=$H15)*($B$23:$B$47=K8))+SUMPRODUCT(($E$23:$E$47=$H15)*($B$23:$B$47=K8))</f>
        <v>0</v>
      </c>
      <c r="M15" s="7">
        <f t="shared" si="1"/>
        <v>0</v>
      </c>
      <c r="O15" s="62" t="s">
        <v>36</v>
      </c>
      <c r="P15" s="62"/>
      <c r="Q15" s="10"/>
      <c r="R15" s="10" t="s">
        <v>11</v>
      </c>
      <c r="S15" s="40" t="s">
        <v>64</v>
      </c>
    </row>
    <row r="16" spans="1:19" ht="12.75" customHeight="1">
      <c r="A16" s="50" t="s">
        <v>205</v>
      </c>
      <c r="B16" s="51" t="s">
        <v>206</v>
      </c>
      <c r="C16" s="52" t="s">
        <v>273</v>
      </c>
      <c r="D16" s="7">
        <f>SUMPRODUCT(($C$24:$C$48=$A16)*($B$24:$B$48=C8))</f>
        <v>0</v>
      </c>
      <c r="E16" s="7">
        <f>SUMPRODUCT(($D$24:$D$48=$A16)*($B$24:$B$48=C8))+SUMPRODUCT(($E$24:$E$48=$A16)*($B$24:$B$48=C8))</f>
        <v>2</v>
      </c>
      <c r="F16" s="7">
        <f t="shared" si="0"/>
        <v>0</v>
      </c>
      <c r="H16" s="50" t="s">
        <v>176</v>
      </c>
      <c r="I16" s="51" t="s">
        <v>177</v>
      </c>
      <c r="J16" s="52" t="s">
        <v>273</v>
      </c>
      <c r="K16" s="7">
        <f>SUMPRODUCT(($C$23:$C$47=$H16)*($B$23:$B$47=K8))</f>
        <v>0</v>
      </c>
      <c r="L16" s="7">
        <f>SUMPRODUCT(($D$23:$D$47=$H16)*($B$23:$B$47=K8))+SUMPRODUCT(($E$23:$E$47=$H16)*($B$23:$B$47=K8))</f>
        <v>2</v>
      </c>
      <c r="M16" s="7">
        <f t="shared" si="1"/>
        <v>0</v>
      </c>
      <c r="O16" s="12" t="str">
        <f>C8</f>
        <v>WHITE</v>
      </c>
      <c r="P16" s="52">
        <v>19</v>
      </c>
      <c r="Q16" s="52">
        <v>19</v>
      </c>
      <c r="R16" s="7">
        <f>P16+Q16+S16</f>
        <v>38</v>
      </c>
      <c r="S16" s="35">
        <v>0</v>
      </c>
    </row>
    <row r="17" spans="1:19" ht="12.75" customHeight="1">
      <c r="A17" s="50" t="s">
        <v>207</v>
      </c>
      <c r="B17" s="51" t="s">
        <v>208</v>
      </c>
      <c r="C17" s="52" t="s">
        <v>273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50" t="s">
        <v>244</v>
      </c>
      <c r="I17" s="51" t="s">
        <v>245</v>
      </c>
      <c r="J17" s="52" t="s">
        <v>273</v>
      </c>
      <c r="K17" s="7">
        <f>SUMPRODUCT(($C$23:$C$47=$H17)*($B$23:$B$47=K8))</f>
        <v>0</v>
      </c>
      <c r="L17" s="7">
        <f>SUMPRODUCT(($D$23:$D$47=$H17)*($B$23:$B$47=K8))+SUMPRODUCT(($E$23:$E$47=$H17)*($B$23:$B$47=K8))</f>
        <v>1</v>
      </c>
      <c r="M17" s="7">
        <f t="shared" si="1"/>
        <v>0</v>
      </c>
      <c r="O17" s="12" t="str">
        <f>K8</f>
        <v>BLACK</v>
      </c>
      <c r="P17" s="52">
        <v>22</v>
      </c>
      <c r="Q17" s="52">
        <v>28</v>
      </c>
      <c r="R17" s="7">
        <f>P17+Q17+S17</f>
        <v>50</v>
      </c>
      <c r="S17" s="35">
        <v>0</v>
      </c>
    </row>
    <row r="18" spans="1:17" ht="12.75" customHeight="1">
      <c r="A18" s="50" t="s">
        <v>96</v>
      </c>
      <c r="B18" s="51" t="s">
        <v>97</v>
      </c>
      <c r="C18" s="52" t="s">
        <v>272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50" t="s">
        <v>246</v>
      </c>
      <c r="I18" s="51" t="s">
        <v>164</v>
      </c>
      <c r="J18" s="52" t="s">
        <v>272</v>
      </c>
      <c r="K18" s="7">
        <f>SUMPRODUCT(($C$23:$C$47=$H18)*($B$23:$B$47=K8))</f>
        <v>0</v>
      </c>
      <c r="L18" s="7">
        <f>SUMPRODUCT(($D$23:$D$47=$H18)*($B$23:$B$47=K8))+SUMPRODUCT(($E$23:$E$47=$H18)*($B$23:$B$47=K8))</f>
        <v>0</v>
      </c>
      <c r="M18" s="7">
        <f t="shared" si="1"/>
        <v>0</v>
      </c>
      <c r="P18" s="55"/>
      <c r="Q18" s="55"/>
    </row>
    <row r="19" spans="1:17" ht="12.75" customHeight="1">
      <c r="A19" s="41"/>
      <c r="B19" s="36"/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5"/>
      <c r="Q19" s="55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63</v>
      </c>
      <c r="J20" s="7"/>
      <c r="K20" s="7"/>
      <c r="L20" s="7"/>
      <c r="M20" s="7"/>
      <c r="P20" s="55"/>
      <c r="Q20" s="55"/>
    </row>
    <row r="21" spans="1:17" ht="12.75" customHeight="1">
      <c r="A21" s="34"/>
      <c r="B21" s="25"/>
      <c r="C21" s="7"/>
      <c r="D21" s="7"/>
      <c r="E21" s="7"/>
      <c r="F21" s="7"/>
      <c r="H21" s="34"/>
      <c r="I21" s="25"/>
      <c r="J21" s="7"/>
      <c r="K21" s="7"/>
      <c r="L21" s="7"/>
      <c r="M21" s="7"/>
      <c r="O21" s="7" t="str">
        <f>C8</f>
        <v>WHITE</v>
      </c>
      <c r="P21" s="56">
        <v>0.01875</v>
      </c>
      <c r="Q21" s="55"/>
    </row>
    <row r="22" spans="1:17" ht="12.75" customHeight="1">
      <c r="A22" s="62" t="s">
        <v>9</v>
      </c>
      <c r="B22" s="62"/>
      <c r="C22" s="62"/>
      <c r="D22" s="62"/>
      <c r="E22" s="62"/>
      <c r="F22" s="10"/>
      <c r="I22" s="62" t="s">
        <v>10</v>
      </c>
      <c r="J22" s="62"/>
      <c r="K22" s="62"/>
      <c r="L22" s="62"/>
      <c r="M22" s="62"/>
      <c r="O22" s="7" t="str">
        <f>K8</f>
        <v>BLACK</v>
      </c>
      <c r="P22" s="56"/>
      <c r="Q22" s="55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5"/>
      <c r="Q23" s="57"/>
    </row>
    <row r="24" spans="1:23" ht="13.5" customHeight="1">
      <c r="A24" s="53" t="s">
        <v>274</v>
      </c>
      <c r="B24" s="53" t="s">
        <v>25</v>
      </c>
      <c r="C24" s="53" t="s">
        <v>131</v>
      </c>
      <c r="D24" s="53" t="s">
        <v>35</v>
      </c>
      <c r="E24" s="53"/>
      <c r="F24" s="53" t="s">
        <v>329</v>
      </c>
      <c r="G24" s="47"/>
      <c r="H24" s="46"/>
      <c r="I24" s="46"/>
      <c r="J24" s="46"/>
      <c r="K24" s="46"/>
      <c r="L24" s="46"/>
      <c r="M24" s="46"/>
      <c r="O24" s="2" t="s">
        <v>39</v>
      </c>
      <c r="P24" s="58" t="s">
        <v>52</v>
      </c>
      <c r="Q24" s="58" t="s">
        <v>53</v>
      </c>
      <c r="R24" s="10" t="s">
        <v>54</v>
      </c>
      <c r="S24" s="10" t="s">
        <v>55</v>
      </c>
      <c r="T24" s="10" t="s">
        <v>56</v>
      </c>
      <c r="U24" s="10" t="s">
        <v>57</v>
      </c>
      <c r="V24" s="10" t="s">
        <v>58</v>
      </c>
      <c r="W24" s="10" t="s">
        <v>59</v>
      </c>
    </row>
    <row r="25" spans="1:23" ht="13.5" customHeight="1">
      <c r="A25" s="53" t="s">
        <v>274</v>
      </c>
      <c r="B25" s="53" t="s">
        <v>25</v>
      </c>
      <c r="C25" s="53" t="s">
        <v>131</v>
      </c>
      <c r="D25" s="53" t="s">
        <v>176</v>
      </c>
      <c r="E25" s="53" t="s">
        <v>184</v>
      </c>
      <c r="F25" s="53" t="s">
        <v>330</v>
      </c>
      <c r="G25" s="47"/>
      <c r="H25" s="46"/>
      <c r="I25" s="46"/>
      <c r="J25" s="46"/>
      <c r="K25" s="46"/>
      <c r="L25" s="46"/>
      <c r="M25" s="46"/>
      <c r="O25" s="7" t="str">
        <f>C8</f>
        <v>WHITE</v>
      </c>
      <c r="P25" s="52"/>
      <c r="Q25" s="52"/>
      <c r="R25" s="7"/>
      <c r="S25" s="7"/>
      <c r="T25" s="7"/>
      <c r="U25" s="7"/>
      <c r="V25" s="7"/>
      <c r="W25" s="7"/>
    </row>
    <row r="26" spans="1:23" ht="13.5" customHeight="1">
      <c r="A26" s="53" t="s">
        <v>274</v>
      </c>
      <c r="B26" s="53" t="s">
        <v>24</v>
      </c>
      <c r="C26" s="53" t="s">
        <v>88</v>
      </c>
      <c r="D26" s="53"/>
      <c r="E26" s="53"/>
      <c r="F26" s="53" t="s">
        <v>292</v>
      </c>
      <c r="G26" s="47"/>
      <c r="H26" s="46"/>
      <c r="I26" s="46"/>
      <c r="J26" s="46"/>
      <c r="K26" s="46"/>
      <c r="L26" s="46"/>
      <c r="M26" s="46"/>
      <c r="O26" s="7" t="str">
        <f>K8</f>
        <v>BLACK</v>
      </c>
      <c r="P26" s="52"/>
      <c r="Q26" s="52"/>
      <c r="R26" s="7"/>
      <c r="S26" s="7"/>
      <c r="T26" s="7"/>
      <c r="U26" s="7"/>
      <c r="V26" s="7"/>
      <c r="W26" s="7"/>
    </row>
    <row r="27" spans="1:17" ht="13.5" customHeight="1">
      <c r="A27" s="53" t="s">
        <v>282</v>
      </c>
      <c r="B27" s="53" t="s">
        <v>24</v>
      </c>
      <c r="C27" s="53" t="s">
        <v>88</v>
      </c>
      <c r="D27" s="53" t="s">
        <v>83</v>
      </c>
      <c r="E27" s="53" t="s">
        <v>205</v>
      </c>
      <c r="F27" s="53" t="s">
        <v>331</v>
      </c>
      <c r="G27" s="47"/>
      <c r="H27" s="46"/>
      <c r="I27" s="46"/>
      <c r="J27" s="46"/>
      <c r="K27" s="46"/>
      <c r="L27" s="46"/>
      <c r="M27" s="46"/>
      <c r="P27" s="55"/>
      <c r="Q27" s="55"/>
    </row>
    <row r="28" spans="1:17" ht="13.5" customHeight="1">
      <c r="A28" s="53" t="s">
        <v>282</v>
      </c>
      <c r="B28" s="53" t="s">
        <v>24</v>
      </c>
      <c r="C28" s="53" t="s">
        <v>88</v>
      </c>
      <c r="D28" s="53" t="s">
        <v>205</v>
      </c>
      <c r="E28" s="54" t="s">
        <v>83</v>
      </c>
      <c r="F28" s="53" t="s">
        <v>332</v>
      </c>
      <c r="G28" s="47"/>
      <c r="H28" s="46"/>
      <c r="I28" s="46"/>
      <c r="J28" s="46"/>
      <c r="K28" s="46"/>
      <c r="L28" s="46"/>
      <c r="M28" s="46"/>
      <c r="O28" s="2" t="s">
        <v>20</v>
      </c>
      <c r="P28" s="55"/>
      <c r="Q28" s="55"/>
    </row>
    <row r="29" spans="1:17" ht="13.5" customHeight="1">
      <c r="A29" s="53" t="s">
        <v>282</v>
      </c>
      <c r="B29" s="53" t="s">
        <v>25</v>
      </c>
      <c r="C29" s="53" t="s">
        <v>35</v>
      </c>
      <c r="D29" s="53" t="s">
        <v>244</v>
      </c>
      <c r="E29" s="53"/>
      <c r="F29" s="53" t="s">
        <v>333</v>
      </c>
      <c r="G29" s="47"/>
      <c r="H29" s="46"/>
      <c r="I29" s="46"/>
      <c r="J29" s="46"/>
      <c r="K29" s="46"/>
      <c r="L29" s="46"/>
      <c r="M29" s="46"/>
      <c r="O29" s="2">
        <v>1</v>
      </c>
      <c r="P29" s="55" t="s">
        <v>335</v>
      </c>
      <c r="Q29" s="55"/>
    </row>
    <row r="30" spans="1:17" ht="13.5" customHeight="1">
      <c r="A30" s="53" t="s">
        <v>363</v>
      </c>
      <c r="B30" s="53" t="s">
        <v>25</v>
      </c>
      <c r="C30" s="53" t="s">
        <v>35</v>
      </c>
      <c r="D30" s="53" t="s">
        <v>35</v>
      </c>
      <c r="E30" s="53" t="s">
        <v>176</v>
      </c>
      <c r="F30" s="53" t="s">
        <v>334</v>
      </c>
      <c r="G30" s="47"/>
      <c r="H30" s="46"/>
      <c r="I30" s="46"/>
      <c r="J30" s="46"/>
      <c r="K30" s="46"/>
      <c r="L30" s="46"/>
      <c r="M30" s="46"/>
      <c r="O30" s="2">
        <v>2</v>
      </c>
      <c r="P30" s="55" t="s">
        <v>336</v>
      </c>
      <c r="Q30" s="55"/>
    </row>
    <row r="31" spans="1:17" ht="13.5" customHeight="1">
      <c r="A31" s="53"/>
      <c r="B31" s="53"/>
      <c r="C31" s="53"/>
      <c r="D31" s="53"/>
      <c r="E31" s="53"/>
      <c r="F31" s="53"/>
      <c r="G31" s="47"/>
      <c r="H31" s="46"/>
      <c r="I31" s="46"/>
      <c r="J31" s="46"/>
      <c r="K31" s="46"/>
      <c r="L31" s="46"/>
      <c r="M31" s="46"/>
      <c r="O31" s="2">
        <v>3</v>
      </c>
      <c r="P31" s="55" t="s">
        <v>337</v>
      </c>
      <c r="Q31" s="55"/>
    </row>
    <row r="32" spans="1:13" ht="13.5" customHeight="1">
      <c r="A32" s="53"/>
      <c r="B32" s="53"/>
      <c r="C32" s="53"/>
      <c r="D32" s="53"/>
      <c r="E32" s="53"/>
      <c r="F32" s="53"/>
      <c r="G32" s="47"/>
      <c r="H32" s="46"/>
      <c r="I32" s="46"/>
      <c r="J32" s="46"/>
      <c r="K32" s="46"/>
      <c r="L32" s="46"/>
      <c r="M32" s="46"/>
    </row>
    <row r="33" spans="1:13" ht="13.5" customHeight="1">
      <c r="A33" s="53"/>
      <c r="B33" s="53"/>
      <c r="C33" s="53"/>
      <c r="D33" s="53"/>
      <c r="E33" s="53"/>
      <c r="F33" s="53"/>
      <c r="G33" s="47"/>
      <c r="H33" s="46"/>
      <c r="I33" s="46"/>
      <c r="J33" s="46"/>
      <c r="K33" s="46"/>
      <c r="L33" s="46"/>
      <c r="M33" s="46"/>
    </row>
    <row r="34" spans="1:13" ht="13.5" customHeight="1">
      <c r="A34" s="53"/>
      <c r="B34" s="53"/>
      <c r="C34" s="53"/>
      <c r="D34" s="53"/>
      <c r="E34" s="53"/>
      <c r="F34" s="53"/>
      <c r="G34" s="38"/>
      <c r="H34" s="37"/>
      <c r="I34" s="37"/>
      <c r="J34" s="37"/>
      <c r="K34" s="37"/>
      <c r="L34" s="37"/>
      <c r="M34" s="37"/>
    </row>
    <row r="35" spans="1:13" ht="13.5" customHeight="1">
      <c r="A35" s="53"/>
      <c r="B35" s="53"/>
      <c r="C35" s="53"/>
      <c r="D35" s="53"/>
      <c r="E35" s="53"/>
      <c r="F35" s="53"/>
      <c r="G35" s="38"/>
      <c r="H35" s="37"/>
      <c r="I35" s="37"/>
      <c r="J35" s="37"/>
      <c r="K35" s="37"/>
      <c r="L35" s="37"/>
      <c r="M35" s="37"/>
    </row>
    <row r="36" spans="1:13" ht="13.5" customHeight="1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</row>
    <row r="37" spans="1:13" ht="13.5" customHeight="1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9"/>
      <c r="C46" s="39"/>
      <c r="D46" s="39"/>
      <c r="E46" s="39"/>
      <c r="F46" s="39"/>
      <c r="G46" s="38"/>
      <c r="H46" s="39"/>
      <c r="I46" s="39"/>
      <c r="J46" s="39"/>
      <c r="K46" s="39"/>
      <c r="L46" s="39"/>
      <c r="M46" s="39"/>
    </row>
    <row r="47" spans="1:13" ht="13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ht="13.5" customHeight="1">
      <c r="F48" s="18"/>
    </row>
    <row r="49" ht="14.25" customHeight="1">
      <c r="F49" s="18"/>
    </row>
    <row r="50" ht="14.25" customHeight="1">
      <c r="F50" s="18"/>
    </row>
    <row r="51" ht="14.25" customHeight="1"/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51"/>
  <sheetViews>
    <sheetView zoomScalePageLayoutView="0" workbookViewId="0" topLeftCell="A11">
      <selection activeCell="E34" sqref="E34"/>
    </sheetView>
  </sheetViews>
  <sheetFormatPr defaultColWidth="11.00390625" defaultRowHeight="18.75" customHeight="1"/>
  <cols>
    <col min="1" max="1" width="8.625" style="2" customWidth="1"/>
    <col min="2" max="2" width="15.00390625" style="2" customWidth="1"/>
    <col min="3" max="3" width="6.00390625" style="2" customWidth="1"/>
    <col min="4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2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"/>
    </row>
    <row r="2" spans="1:5" ht="16.5" customHeight="1">
      <c r="A2" s="4" t="s">
        <v>21</v>
      </c>
      <c r="B2" s="4"/>
      <c r="C2" s="61" t="s">
        <v>230</v>
      </c>
      <c r="D2" s="4"/>
      <c r="E2" s="4"/>
    </row>
    <row r="3" spans="1:5" ht="17.25" customHeight="1">
      <c r="A3" s="5" t="s">
        <v>12</v>
      </c>
      <c r="B3" s="4"/>
      <c r="C3" s="61" t="s">
        <v>262</v>
      </c>
      <c r="D3" s="5"/>
      <c r="E3" s="5"/>
    </row>
    <row r="4" spans="1:12" ht="17.25" customHeight="1">
      <c r="A4" s="5" t="s">
        <v>13</v>
      </c>
      <c r="B4" s="5"/>
      <c r="C4" s="6">
        <v>0.513888888888889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1</v>
      </c>
      <c r="D5" s="5">
        <f>'Game 1'!D5</f>
        <v>12</v>
      </c>
      <c r="E5" s="5">
        <f>'Game 1'!E5</f>
        <v>2019</v>
      </c>
    </row>
    <row r="6" spans="1:5" ht="17.25" customHeight="1">
      <c r="A6" s="2" t="s">
        <v>19</v>
      </c>
      <c r="C6" s="44" t="s">
        <v>268</v>
      </c>
      <c r="D6" s="44"/>
      <c r="E6" s="44" t="s">
        <v>270</v>
      </c>
    </row>
    <row r="7" ht="6" customHeight="1"/>
    <row r="8" spans="1:13" ht="22.5" customHeight="1">
      <c r="A8" s="64" t="s">
        <v>26</v>
      </c>
      <c r="B8" s="64"/>
      <c r="C8" s="64" t="s">
        <v>24</v>
      </c>
      <c r="D8" s="64"/>
      <c r="E8" s="64"/>
      <c r="F8" s="64"/>
      <c r="H8" s="64" t="s">
        <v>27</v>
      </c>
      <c r="I8" s="64"/>
      <c r="J8" s="8"/>
      <c r="K8" s="64" t="s">
        <v>25</v>
      </c>
      <c r="L8" s="64"/>
      <c r="M8" s="64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50" t="s">
        <v>16</v>
      </c>
      <c r="B10" s="51" t="s">
        <v>188</v>
      </c>
      <c r="C10" s="52" t="s">
        <v>273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50" t="s">
        <v>16</v>
      </c>
      <c r="I10" s="51" t="s">
        <v>165</v>
      </c>
      <c r="J10" s="52" t="s">
        <v>273</v>
      </c>
      <c r="K10" s="7">
        <f>SUMPRODUCT(($C$24:$C$48=$H10)*($B$24:$B$48=K8))</f>
        <v>0</v>
      </c>
      <c r="L10" s="7">
        <f>SUMPRODUCT(($D$24:$D$48=$H10)*($B$24:$B$48=K8))+SUMPRODUCT(($E$24:$E$48=$H10)*($B$24:$B$48=K8))</f>
        <v>1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48</v>
      </c>
      <c r="S10" s="11" t="s">
        <v>11</v>
      </c>
    </row>
    <row r="11" spans="1:19" ht="12.75" customHeight="1">
      <c r="A11" s="50" t="s">
        <v>33</v>
      </c>
      <c r="B11" s="51" t="s">
        <v>34</v>
      </c>
      <c r="C11" s="52" t="s">
        <v>273</v>
      </c>
      <c r="D11" s="7">
        <f>SUMPRODUCT(($C$24:$C$48=$A11)*($B$24:$B$48=C8))</f>
        <v>0</v>
      </c>
      <c r="E11" s="7">
        <f>SUMPRODUCT(($D$24:$D$48=$A11)*($B$24:$B$48=C8))+SUMPRODUCT(($E$24:$E$48=$A11)*($B$24:$B$48=C8))</f>
        <v>1</v>
      </c>
      <c r="F11" s="7">
        <f t="shared" si="0"/>
        <v>0</v>
      </c>
      <c r="H11" s="50" t="s">
        <v>115</v>
      </c>
      <c r="I11" s="51" t="s">
        <v>214</v>
      </c>
      <c r="J11" s="52" t="s">
        <v>273</v>
      </c>
      <c r="K11" s="7">
        <f>SUMPRODUCT(($C$24:$C$48=$H11)*($B$24:$B$48=K8))</f>
        <v>1</v>
      </c>
      <c r="L11" s="7">
        <f>SUMPRODUCT(($D$24:$D$48=$H11)*($B$24:$B$48=K8))+SUMPRODUCT(($E$24:$E$48=$H11)*($B$24:$B$48=K8))</f>
        <v>1</v>
      </c>
      <c r="M11" s="7">
        <f t="shared" si="1"/>
        <v>0</v>
      </c>
      <c r="O11" s="7" t="str">
        <f>C8</f>
        <v>WHITE</v>
      </c>
      <c r="P11" s="7">
        <f>_xlfn.COUNTIFS(B24:B48,C8,A24:A48,"1*")</f>
        <v>2</v>
      </c>
      <c r="Q11" s="7">
        <f>_xlfn.COUNTIFS(B24:B48,C8,A24:A48,"2*")</f>
        <v>2</v>
      </c>
      <c r="R11" s="35">
        <v>0</v>
      </c>
      <c r="S11" s="7">
        <f>P11+Q11+R11</f>
        <v>4</v>
      </c>
    </row>
    <row r="12" spans="1:19" ht="12.75" customHeight="1">
      <c r="A12" s="50" t="s">
        <v>62</v>
      </c>
      <c r="B12" s="51" t="s">
        <v>75</v>
      </c>
      <c r="C12" s="52" t="s">
        <v>272</v>
      </c>
      <c r="D12" s="7">
        <f>SUMPRODUCT(($C$24:$C$48=$A12)*($B$24:$B$48=C8))</f>
        <v>1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50" t="s">
        <v>215</v>
      </c>
      <c r="I12" s="51" t="s">
        <v>216</v>
      </c>
      <c r="J12" s="52" t="s">
        <v>273</v>
      </c>
      <c r="K12" s="7">
        <f>SUMPRODUCT(($C$24:$C$48=$H12)*($B$24:$B$48=K8))</f>
        <v>0</v>
      </c>
      <c r="L12" s="7">
        <f>SUMPRODUCT(($D$24:$D$48=$H12)*($B$24:$B$48=K8))+SUMPRODUCT(($E$24:$E$48=$H12)*($B$24:$B$48=K8))</f>
        <v>0</v>
      </c>
      <c r="M12" s="7">
        <f t="shared" si="1"/>
        <v>0</v>
      </c>
      <c r="O12" s="7" t="str">
        <f>K8</f>
        <v>BLACK</v>
      </c>
      <c r="P12" s="7">
        <f>_xlfn.COUNTIFS(B24:B48,K8,A24:A48,"1*")</f>
        <v>4</v>
      </c>
      <c r="Q12" s="7">
        <f>_xlfn.COUNTIFS(B24:B48,K8,A24:A48,"2*")</f>
        <v>3</v>
      </c>
      <c r="R12" s="35">
        <v>0</v>
      </c>
      <c r="S12" s="7">
        <f>P12+Q12+R12</f>
        <v>7</v>
      </c>
    </row>
    <row r="13" spans="1:13" ht="12.75" customHeight="1">
      <c r="A13" s="50" t="s">
        <v>115</v>
      </c>
      <c r="B13" s="51" t="s">
        <v>232</v>
      </c>
      <c r="C13" s="52" t="s">
        <v>273</v>
      </c>
      <c r="D13" s="7">
        <f>SUMPRODUCT(($C$24:$C$48=$A13)*($B$24:$B$48=C8))</f>
        <v>1</v>
      </c>
      <c r="E13" s="7">
        <f>SUMPRODUCT(($D$24:$D$48=$A13)*($B$24:$B$48=C8))+SUMPRODUCT(($E$24:$E$48=$A13)*($B$24:$B$48=C8))</f>
        <v>1</v>
      </c>
      <c r="F13" s="7">
        <f t="shared" si="0"/>
        <v>2</v>
      </c>
      <c r="H13" s="50" t="s">
        <v>29</v>
      </c>
      <c r="I13" s="51" t="s">
        <v>86</v>
      </c>
      <c r="J13" s="52" t="s">
        <v>273</v>
      </c>
      <c r="K13" s="7">
        <f>SUMPRODUCT(($C$24:$C$48=$H13)*($B$24:$B$48=K8))</f>
        <v>1</v>
      </c>
      <c r="L13" s="7">
        <f>SUMPRODUCT(($D$24:$D$48=$H13)*($B$24:$B$48=K8))+SUMPRODUCT(($E$24:$E$48=$H13)*($B$24:$B$48=K8))</f>
        <v>1</v>
      </c>
      <c r="M13" s="7">
        <f t="shared" si="1"/>
        <v>0</v>
      </c>
    </row>
    <row r="14" spans="1:13" ht="12.75" customHeight="1">
      <c r="A14" s="50" t="s">
        <v>120</v>
      </c>
      <c r="B14" s="51" t="s">
        <v>121</v>
      </c>
      <c r="C14" s="52" t="s">
        <v>273</v>
      </c>
      <c r="D14" s="7">
        <f>SUMPRODUCT(($C$24:$C$48=$A14)*($B$24:$B$48=C8))</f>
        <v>0</v>
      </c>
      <c r="E14" s="7">
        <f>SUMPRODUCT(($D$24:$D$48=$A14)*($B$24:$B$48=C8))+SUMPRODUCT(($E$24:$E$48=$A14)*($B$24:$B$48=C8))</f>
        <v>2</v>
      </c>
      <c r="F14" s="7">
        <f t="shared" si="0"/>
        <v>0</v>
      </c>
      <c r="H14" s="50" t="s">
        <v>30</v>
      </c>
      <c r="I14" s="51" t="s">
        <v>87</v>
      </c>
      <c r="J14" s="52" t="s">
        <v>273</v>
      </c>
      <c r="K14" s="7">
        <f>SUMPRODUCT(($C$24:$C$48=$H14)*($B$24:$B$48=K8))</f>
        <v>0</v>
      </c>
      <c r="L14" s="7">
        <f>SUMPRODUCT(($D$24:$D$48=$H14)*($B$24:$B$48=K8))+SUMPRODUCT(($E$24:$E$48=$H14)*($B$24:$B$48=K8))</f>
        <v>2</v>
      </c>
      <c r="M14" s="7">
        <f t="shared" si="1"/>
        <v>0</v>
      </c>
    </row>
    <row r="15" spans="1:19" ht="12.75" customHeight="1">
      <c r="A15" s="50" t="s">
        <v>28</v>
      </c>
      <c r="B15" s="51" t="s">
        <v>66</v>
      </c>
      <c r="C15" s="52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50" t="s">
        <v>195</v>
      </c>
      <c r="I15" s="51" t="s">
        <v>196</v>
      </c>
      <c r="J15" s="52" t="s">
        <v>273</v>
      </c>
      <c r="K15" s="7">
        <f>SUMPRODUCT(($C$24:$C$48=$H15)*($B$24:$B$48=K8))</f>
        <v>0</v>
      </c>
      <c r="L15" s="7">
        <f>SUMPRODUCT(($D$24:$D$48=$H15)*($B$24:$B$48=K8))+SUMPRODUCT(($E$24:$E$48=$H15)*($B$24:$B$48=K8))</f>
        <v>2</v>
      </c>
      <c r="M15" s="7">
        <f t="shared" si="1"/>
        <v>0</v>
      </c>
      <c r="O15" s="62" t="s">
        <v>36</v>
      </c>
      <c r="P15" s="62"/>
      <c r="Q15" s="10"/>
      <c r="R15" s="10" t="s">
        <v>11</v>
      </c>
      <c r="S15" s="40" t="s">
        <v>64</v>
      </c>
    </row>
    <row r="16" spans="1:19" ht="12.75" customHeight="1">
      <c r="A16" s="50" t="s">
        <v>29</v>
      </c>
      <c r="B16" s="51" t="s">
        <v>181</v>
      </c>
      <c r="C16" s="52" t="s">
        <v>273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50" t="s">
        <v>211</v>
      </c>
      <c r="I16" s="51" t="s">
        <v>266</v>
      </c>
      <c r="J16" s="52" t="s">
        <v>273</v>
      </c>
      <c r="K16" s="7">
        <f>SUMPRODUCT(($C$24:$C$48=$H16)*($B$24:$B$48=K8))</f>
        <v>1</v>
      </c>
      <c r="L16" s="7">
        <f>SUMPRODUCT(($D$24:$D$48=$H16)*($B$24:$B$48=K8))+SUMPRODUCT(($E$24:$E$48=$H16)*($B$24:$B$48=K8))</f>
        <v>2</v>
      </c>
      <c r="M16" s="7">
        <f t="shared" si="1"/>
        <v>0</v>
      </c>
      <c r="O16" s="12" t="str">
        <f>C8</f>
        <v>WHITE</v>
      </c>
      <c r="P16" s="52">
        <v>16</v>
      </c>
      <c r="Q16" s="52">
        <v>18</v>
      </c>
      <c r="R16" s="7">
        <f>P16+Q16+S16</f>
        <v>34</v>
      </c>
      <c r="S16" s="35">
        <v>0</v>
      </c>
    </row>
    <row r="17" spans="1:19" ht="12.75" customHeight="1">
      <c r="A17" s="50" t="s">
        <v>158</v>
      </c>
      <c r="B17" s="51" t="s">
        <v>182</v>
      </c>
      <c r="C17" s="52" t="s">
        <v>272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50" t="s">
        <v>166</v>
      </c>
      <c r="I17" s="51" t="s">
        <v>167</v>
      </c>
      <c r="J17" s="52" t="s">
        <v>273</v>
      </c>
      <c r="K17" s="7">
        <f>SUMPRODUCT(($C$24:$C$48=$H17)*($B$24:$B$48=K8))</f>
        <v>1</v>
      </c>
      <c r="L17" s="7">
        <f>SUMPRODUCT(($D$24:$D$48=$H17)*($B$24:$B$48=K8))+SUMPRODUCT(($E$24:$E$48=$H17)*($B$24:$B$48=K8))</f>
        <v>1</v>
      </c>
      <c r="M17" s="7">
        <f t="shared" si="1"/>
        <v>0</v>
      </c>
      <c r="O17" s="12" t="str">
        <f>K8</f>
        <v>BLACK</v>
      </c>
      <c r="P17" s="52">
        <v>22</v>
      </c>
      <c r="Q17" s="52">
        <v>23</v>
      </c>
      <c r="R17" s="7">
        <f>P17+Q17+S17</f>
        <v>45</v>
      </c>
      <c r="S17" s="35">
        <v>0</v>
      </c>
    </row>
    <row r="18" spans="1:17" ht="12.75" customHeight="1">
      <c r="A18" s="50" t="s">
        <v>233</v>
      </c>
      <c r="B18" s="51" t="s">
        <v>234</v>
      </c>
      <c r="C18" s="52" t="s">
        <v>273</v>
      </c>
      <c r="D18" s="7">
        <f>SUMPRODUCT(($C$24:$C$48=$A18)*($B$24:$B$48=C8))</f>
        <v>0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50" t="s">
        <v>220</v>
      </c>
      <c r="I18" s="51" t="s">
        <v>221</v>
      </c>
      <c r="J18" s="52" t="s">
        <v>273</v>
      </c>
      <c r="K18" s="7">
        <f>SUMPRODUCT(($C$24:$C$48=$H18)*($B$24:$B$48=K8))</f>
        <v>3</v>
      </c>
      <c r="L18" s="7">
        <f>SUMPRODUCT(($D$24:$D$48=$H18)*($B$24:$B$48=K8))+SUMPRODUCT(($E$24:$E$48=$H18)*($B$24:$B$48=K8))</f>
        <v>2</v>
      </c>
      <c r="M18" s="7">
        <f t="shared" si="1"/>
        <v>0</v>
      </c>
      <c r="P18" s="55"/>
      <c r="Q18" s="55"/>
    </row>
    <row r="19" spans="1:17" ht="12.75" customHeight="1">
      <c r="A19" s="33"/>
      <c r="B19" s="24"/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5"/>
      <c r="Q19" s="55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6">
        <v>0.14652777777777778</v>
      </c>
      <c r="Q20" s="55"/>
    </row>
    <row r="21" spans="1:17" ht="12.75" customHeight="1">
      <c r="A21" s="7"/>
      <c r="B21" s="7"/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2"/>
      <c r="Q21" s="55"/>
    </row>
    <row r="22" spans="1:17" ht="15" customHeight="1">
      <c r="A22" s="62" t="s">
        <v>9</v>
      </c>
      <c r="B22" s="62"/>
      <c r="C22" s="62"/>
      <c r="D22" s="62"/>
      <c r="E22" s="62"/>
      <c r="F22" s="10"/>
      <c r="I22" s="62" t="s">
        <v>10</v>
      </c>
      <c r="J22" s="62"/>
      <c r="K22" s="62"/>
      <c r="L22" s="62"/>
      <c r="M22" s="62"/>
      <c r="P22" s="55"/>
      <c r="Q22" s="55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5"/>
      <c r="Q23" s="57"/>
    </row>
    <row r="24" spans="1:23" ht="13.5" customHeight="1">
      <c r="A24" s="53" t="s">
        <v>274</v>
      </c>
      <c r="B24" s="53" t="s">
        <v>25</v>
      </c>
      <c r="C24" s="53" t="s">
        <v>166</v>
      </c>
      <c r="D24" s="53" t="s">
        <v>211</v>
      </c>
      <c r="E24" s="53" t="s">
        <v>220</v>
      </c>
      <c r="F24" s="53" t="s">
        <v>338</v>
      </c>
      <c r="G24" s="59"/>
      <c r="H24" s="53" t="s">
        <v>282</v>
      </c>
      <c r="I24" s="53" t="s">
        <v>24</v>
      </c>
      <c r="J24" s="53" t="s">
        <v>115</v>
      </c>
      <c r="K24" s="53" t="s">
        <v>302</v>
      </c>
      <c r="L24" s="53" t="s">
        <v>347</v>
      </c>
      <c r="M24" s="53" t="s">
        <v>339</v>
      </c>
      <c r="O24" s="2" t="s">
        <v>39</v>
      </c>
      <c r="P24" s="58" t="s">
        <v>52</v>
      </c>
      <c r="Q24" s="58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3" t="s">
        <v>274</v>
      </c>
      <c r="B25" s="53" t="s">
        <v>25</v>
      </c>
      <c r="C25" s="53" t="s">
        <v>211</v>
      </c>
      <c r="D25" s="53" t="s">
        <v>233</v>
      </c>
      <c r="E25" s="53" t="s">
        <v>220</v>
      </c>
      <c r="F25" s="53" t="s">
        <v>339</v>
      </c>
      <c r="G25" s="59"/>
      <c r="H25" s="53"/>
      <c r="I25" s="53"/>
      <c r="J25" s="53"/>
      <c r="K25" s="53"/>
      <c r="L25" s="53"/>
      <c r="M25" s="53"/>
      <c r="O25" s="7" t="str">
        <f>C8</f>
        <v>WHITE</v>
      </c>
      <c r="P25" s="52"/>
      <c r="Q25" s="52"/>
      <c r="R25" s="7"/>
      <c r="S25" s="7"/>
      <c r="T25" s="7"/>
      <c r="U25" s="7"/>
      <c r="V25" s="7"/>
      <c r="W25" s="7"/>
    </row>
    <row r="26" spans="1:23" ht="13.5" customHeight="1">
      <c r="A26" s="53" t="s">
        <v>274</v>
      </c>
      <c r="B26" s="53" t="s">
        <v>24</v>
      </c>
      <c r="C26" s="53" t="s">
        <v>35</v>
      </c>
      <c r="D26" s="53"/>
      <c r="E26" s="53"/>
      <c r="F26" s="53" t="s">
        <v>343</v>
      </c>
      <c r="G26" s="59"/>
      <c r="H26" s="53"/>
      <c r="I26" s="53"/>
      <c r="J26" s="53"/>
      <c r="K26" s="53"/>
      <c r="L26" s="53"/>
      <c r="M26" s="53"/>
      <c r="O26" s="7" t="str">
        <f>K8</f>
        <v>BLACK</v>
      </c>
      <c r="P26" s="52"/>
      <c r="Q26" s="52"/>
      <c r="R26" s="7"/>
      <c r="S26" s="7"/>
      <c r="T26" s="7"/>
      <c r="U26" s="7"/>
      <c r="V26" s="7"/>
      <c r="W26" s="7"/>
    </row>
    <row r="27" spans="1:17" ht="13.5" customHeight="1">
      <c r="A27" s="53" t="s">
        <v>274</v>
      </c>
      <c r="B27" s="53" t="s">
        <v>25</v>
      </c>
      <c r="C27" s="53" t="s">
        <v>29</v>
      </c>
      <c r="D27" s="53" t="s">
        <v>115</v>
      </c>
      <c r="E27" s="53" t="s">
        <v>30</v>
      </c>
      <c r="F27" s="53" t="s">
        <v>344</v>
      </c>
      <c r="G27" s="59"/>
      <c r="H27" s="53"/>
      <c r="I27" s="53"/>
      <c r="J27" s="53"/>
      <c r="K27" s="53"/>
      <c r="L27" s="53"/>
      <c r="M27" s="53"/>
      <c r="P27" s="55"/>
      <c r="Q27" s="55"/>
    </row>
    <row r="28" spans="1:17" ht="13.5" customHeight="1">
      <c r="A28" s="53" t="s">
        <v>274</v>
      </c>
      <c r="B28" s="53" t="s">
        <v>24</v>
      </c>
      <c r="C28" s="53" t="s">
        <v>62</v>
      </c>
      <c r="D28" s="53" t="s">
        <v>120</v>
      </c>
      <c r="E28" s="53" t="s">
        <v>115</v>
      </c>
      <c r="F28" s="53" t="s">
        <v>345</v>
      </c>
      <c r="G28" s="59"/>
      <c r="H28" s="53"/>
      <c r="I28" s="53"/>
      <c r="J28" s="53"/>
      <c r="K28" s="53"/>
      <c r="L28" s="53"/>
      <c r="M28" s="53"/>
      <c r="O28" s="2" t="s">
        <v>20</v>
      </c>
      <c r="P28" s="55"/>
      <c r="Q28" s="55"/>
    </row>
    <row r="29" spans="1:17" ht="13.5" customHeight="1">
      <c r="A29" s="53" t="s">
        <v>274</v>
      </c>
      <c r="B29" s="53" t="s">
        <v>25</v>
      </c>
      <c r="C29" s="53" t="s">
        <v>220</v>
      </c>
      <c r="D29" s="53" t="s">
        <v>195</v>
      </c>
      <c r="E29" s="54" t="s">
        <v>211</v>
      </c>
      <c r="F29" s="59" t="s">
        <v>346</v>
      </c>
      <c r="G29" s="59"/>
      <c r="H29" s="59"/>
      <c r="I29" s="53"/>
      <c r="J29" s="53"/>
      <c r="K29" s="53"/>
      <c r="L29" s="53"/>
      <c r="M29" s="53"/>
      <c r="O29" s="2">
        <v>1</v>
      </c>
      <c r="P29" s="55" t="s">
        <v>352</v>
      </c>
      <c r="Q29" s="55"/>
    </row>
    <row r="30" spans="1:17" ht="13.5" customHeight="1">
      <c r="A30" s="53" t="s">
        <v>363</v>
      </c>
      <c r="B30" s="53" t="s">
        <v>25</v>
      </c>
      <c r="C30" s="53" t="s">
        <v>220</v>
      </c>
      <c r="D30" s="53" t="s">
        <v>195</v>
      </c>
      <c r="E30" s="53" t="s">
        <v>16</v>
      </c>
      <c r="F30" s="53" t="s">
        <v>284</v>
      </c>
      <c r="G30" s="59"/>
      <c r="H30" s="53"/>
      <c r="I30" s="53"/>
      <c r="J30" s="53"/>
      <c r="K30" s="53"/>
      <c r="L30" s="53"/>
      <c r="M30" s="53"/>
      <c r="O30" s="2">
        <v>2</v>
      </c>
      <c r="P30" s="55" t="s">
        <v>353</v>
      </c>
      <c r="Q30" s="55"/>
    </row>
    <row r="31" spans="1:17" ht="13.5" customHeight="1">
      <c r="A31" s="53" t="s">
        <v>282</v>
      </c>
      <c r="B31" s="53" t="s">
        <v>24</v>
      </c>
      <c r="C31" s="53" t="s">
        <v>35</v>
      </c>
      <c r="D31" s="53"/>
      <c r="E31" s="53"/>
      <c r="F31" s="53" t="s">
        <v>348</v>
      </c>
      <c r="G31" s="59"/>
      <c r="H31" s="53"/>
      <c r="I31" s="53"/>
      <c r="J31" s="53"/>
      <c r="K31" s="53"/>
      <c r="L31" s="53"/>
      <c r="M31" s="53"/>
      <c r="O31" s="2">
        <v>3</v>
      </c>
      <c r="P31" s="55" t="s">
        <v>354</v>
      </c>
      <c r="Q31" s="55"/>
    </row>
    <row r="32" spans="1:13" ht="13.5" customHeight="1">
      <c r="A32" s="53" t="s">
        <v>282</v>
      </c>
      <c r="B32" s="53" t="s">
        <v>24</v>
      </c>
      <c r="C32" s="53" t="s">
        <v>115</v>
      </c>
      <c r="D32" s="53" t="s">
        <v>120</v>
      </c>
      <c r="E32" s="53" t="s">
        <v>33</v>
      </c>
      <c r="F32" s="53" t="s">
        <v>349</v>
      </c>
      <c r="G32" s="59"/>
      <c r="H32" s="53"/>
      <c r="I32" s="53"/>
      <c r="J32" s="53"/>
      <c r="K32" s="53"/>
      <c r="L32" s="53"/>
      <c r="M32" s="53"/>
    </row>
    <row r="33" spans="1:13" ht="13.5" customHeight="1">
      <c r="A33" s="53" t="s">
        <v>282</v>
      </c>
      <c r="B33" s="53" t="s">
        <v>25</v>
      </c>
      <c r="C33" s="53" t="s">
        <v>115</v>
      </c>
      <c r="D33" s="53" t="s">
        <v>30</v>
      </c>
      <c r="E33" s="53" t="s">
        <v>29</v>
      </c>
      <c r="F33" s="53" t="s">
        <v>350</v>
      </c>
      <c r="G33" s="59"/>
      <c r="H33" s="53"/>
      <c r="I33" s="53"/>
      <c r="J33" s="53"/>
      <c r="K33" s="53"/>
      <c r="L33" s="53"/>
      <c r="M33" s="53"/>
    </row>
    <row r="34" spans="1:13" ht="13.5" customHeight="1">
      <c r="A34" s="46" t="s">
        <v>282</v>
      </c>
      <c r="B34" s="46" t="s">
        <v>25</v>
      </c>
      <c r="C34" s="46" t="s">
        <v>220</v>
      </c>
      <c r="D34" s="46" t="s">
        <v>166</v>
      </c>
      <c r="E34" s="46"/>
      <c r="F34" s="46" t="s">
        <v>351</v>
      </c>
      <c r="G34" s="47"/>
      <c r="H34" s="46"/>
      <c r="I34" s="46"/>
      <c r="J34" s="46"/>
      <c r="K34" s="46"/>
      <c r="L34" s="46"/>
      <c r="M34" s="46"/>
    </row>
    <row r="35" spans="1:13" ht="13.5" customHeight="1">
      <c r="A35" s="46"/>
      <c r="B35" s="46"/>
      <c r="C35" s="46"/>
      <c r="D35" s="46"/>
      <c r="E35" s="46"/>
      <c r="F35" s="46"/>
      <c r="G35" s="47"/>
      <c r="H35" s="46"/>
      <c r="I35" s="46"/>
      <c r="J35" s="46"/>
      <c r="K35" s="46"/>
      <c r="L35" s="46"/>
      <c r="M35" s="46"/>
    </row>
    <row r="36" spans="1:13" ht="13.5" customHeight="1">
      <c r="A36" s="46"/>
      <c r="B36" s="46"/>
      <c r="C36" s="46"/>
      <c r="D36" s="46"/>
      <c r="E36" s="46"/>
      <c r="F36" s="46"/>
      <c r="G36" s="47"/>
      <c r="H36" s="46"/>
      <c r="I36" s="46"/>
      <c r="J36" s="46"/>
      <c r="K36" s="46"/>
      <c r="L36" s="46"/>
      <c r="M36" s="46"/>
    </row>
    <row r="37" spans="1:13" ht="13.5" customHeight="1">
      <c r="A37" s="46"/>
      <c r="B37" s="46"/>
      <c r="C37" s="46"/>
      <c r="D37" s="46"/>
      <c r="E37" s="46"/>
      <c r="F37" s="46"/>
      <c r="G37" s="47"/>
      <c r="H37" s="46"/>
      <c r="I37" s="46"/>
      <c r="J37" s="46"/>
      <c r="K37" s="46"/>
      <c r="L37" s="46"/>
      <c r="M37" s="46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9">
      <selection activeCell="H27" sqref="H27"/>
    </sheetView>
  </sheetViews>
  <sheetFormatPr defaultColWidth="11.00390625" defaultRowHeight="15"/>
  <cols>
    <col min="1" max="1" width="8.625" style="2" customWidth="1"/>
    <col min="2" max="2" width="15.00390625" style="2" customWidth="1"/>
    <col min="3" max="3" width="6.00390625" style="2" customWidth="1"/>
    <col min="4" max="4" width="5.625" style="2" customWidth="1"/>
    <col min="5" max="5" width="6.625" style="2" customWidth="1"/>
    <col min="6" max="6" width="6.125" style="2" customWidth="1"/>
    <col min="7" max="7" width="1.625" style="2" customWidth="1"/>
    <col min="8" max="8" width="6.125" style="2" customWidth="1"/>
    <col min="9" max="9" width="15.25390625" style="2" customWidth="1"/>
    <col min="10" max="10" width="5.625" style="2" customWidth="1"/>
    <col min="11" max="11" width="6.375" style="2" customWidth="1"/>
    <col min="12" max="12" width="7.375" style="2" customWidth="1"/>
    <col min="13" max="13" width="7.625" style="2" customWidth="1"/>
    <col min="14" max="14" width="4.375" style="2" customWidth="1"/>
    <col min="15" max="16384" width="11.00390625" style="2" customWidth="1"/>
  </cols>
  <sheetData>
    <row r="1" spans="1:14" ht="27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"/>
    </row>
    <row r="2" spans="1:5" ht="16.5" customHeight="1">
      <c r="A2" s="4" t="s">
        <v>21</v>
      </c>
      <c r="B2" s="4"/>
      <c r="C2" s="61" t="s">
        <v>222</v>
      </c>
      <c r="D2" s="4"/>
      <c r="E2" s="4"/>
    </row>
    <row r="3" spans="1:5" ht="17.25" customHeight="1">
      <c r="A3" s="5" t="s">
        <v>12</v>
      </c>
      <c r="B3" s="4"/>
      <c r="C3" s="61" t="s">
        <v>261</v>
      </c>
      <c r="D3" s="5"/>
      <c r="E3" s="5"/>
    </row>
    <row r="4" spans="1:12" ht="17.25" customHeight="1">
      <c r="A4" s="5" t="s">
        <v>13</v>
      </c>
      <c r="B4" s="5"/>
      <c r="C4" s="6">
        <v>0.04861111111111111</v>
      </c>
      <c r="D4" s="5"/>
      <c r="E4" s="5"/>
      <c r="I4" s="20"/>
      <c r="J4" s="22"/>
      <c r="L4" s="19"/>
    </row>
    <row r="5" spans="1:5" ht="17.25" customHeight="1">
      <c r="A5" s="5" t="s">
        <v>14</v>
      </c>
      <c r="B5" s="5"/>
      <c r="C5" s="5">
        <f>'Game 1'!C5</f>
        <v>1</v>
      </c>
      <c r="D5" s="5">
        <f>'Game 1'!D5</f>
        <v>12</v>
      </c>
      <c r="E5" s="5">
        <f>'Game 1'!E5</f>
        <v>2019</v>
      </c>
    </row>
    <row r="6" spans="1:5" ht="17.25" customHeight="1">
      <c r="A6" s="2" t="s">
        <v>19</v>
      </c>
      <c r="C6" s="44" t="s">
        <v>268</v>
      </c>
      <c r="D6" s="44"/>
      <c r="E6" s="44" t="s">
        <v>270</v>
      </c>
    </row>
    <row r="7" ht="6" customHeight="1"/>
    <row r="8" spans="1:13" ht="22.5" customHeight="1">
      <c r="A8" s="64" t="s">
        <v>26</v>
      </c>
      <c r="B8" s="64"/>
      <c r="C8" s="64" t="s">
        <v>24</v>
      </c>
      <c r="D8" s="64"/>
      <c r="E8" s="64"/>
      <c r="F8" s="64"/>
      <c r="H8" s="64" t="s">
        <v>27</v>
      </c>
      <c r="I8" s="64"/>
      <c r="J8" s="8"/>
      <c r="K8" s="64" t="s">
        <v>25</v>
      </c>
      <c r="L8" s="64"/>
      <c r="M8" s="64"/>
    </row>
    <row r="9" spans="1:13" s="30" customFormat="1" ht="30" customHeight="1">
      <c r="A9" s="26"/>
      <c r="B9" s="27"/>
      <c r="C9" s="28" t="s">
        <v>47</v>
      </c>
      <c r="D9" s="29" t="s">
        <v>16</v>
      </c>
      <c r="E9" s="29" t="s">
        <v>17</v>
      </c>
      <c r="F9" s="29" t="s">
        <v>18</v>
      </c>
      <c r="H9" s="31"/>
      <c r="I9" s="32"/>
      <c r="J9" s="28" t="s">
        <v>47</v>
      </c>
      <c r="K9" s="29" t="s">
        <v>16</v>
      </c>
      <c r="L9" s="29" t="s">
        <v>17</v>
      </c>
      <c r="M9" s="29" t="s">
        <v>18</v>
      </c>
    </row>
    <row r="10" spans="1:19" ht="12.75" customHeight="1">
      <c r="A10" s="50" t="s">
        <v>16</v>
      </c>
      <c r="B10" s="51" t="s">
        <v>119</v>
      </c>
      <c r="C10" s="52" t="s">
        <v>273</v>
      </c>
      <c r="D10" s="7">
        <f>SUMPRODUCT(($C$24:$C$48=$A10)*($B$24:$B$48=C8))</f>
        <v>0</v>
      </c>
      <c r="E10" s="7">
        <f>SUMPRODUCT(($D$24:$D$48=$A10)*($B$24:$B$48=C8))+SUMPRODUCT(($E$24:$E$48=$A10)*($B$24:$B$48=C8))</f>
        <v>0</v>
      </c>
      <c r="F10" s="7">
        <f aca="true" t="shared" si="0" ref="F10:F18">SUMPRODUCT(($J$24:$J$48=$A10)*($I$24:$I$48=$C$8))*2</f>
        <v>0</v>
      </c>
      <c r="H10" s="50" t="s">
        <v>16</v>
      </c>
      <c r="I10" s="51" t="s">
        <v>134</v>
      </c>
      <c r="J10" s="52" t="s">
        <v>273</v>
      </c>
      <c r="K10" s="7">
        <f>SUMPRODUCT(($C$24:$C$48=$H10)*($B$24:$B$48=K8))</f>
        <v>0</v>
      </c>
      <c r="L10" s="7">
        <f>SUMPRODUCT(($D$24:$D$48=$H10)*($B$24:$B$48=K8))+SUMPRODUCT(($E$24:$E$48=$H10)*($B$24:$B$48=K8))</f>
        <v>1</v>
      </c>
      <c r="M10" s="7">
        <f aca="true" t="shared" si="1" ref="M10:M18">SUMPRODUCT(($J$24:$J$48=$H10)*($I$24:$I$48=$K$8))*2</f>
        <v>0</v>
      </c>
      <c r="O10" s="10" t="s">
        <v>8</v>
      </c>
      <c r="P10" s="10" t="s">
        <v>6</v>
      </c>
      <c r="Q10" s="10" t="s">
        <v>7</v>
      </c>
      <c r="R10" s="10" t="s">
        <v>48</v>
      </c>
      <c r="S10" s="11" t="s">
        <v>11</v>
      </c>
    </row>
    <row r="11" spans="1:19" ht="12.75" customHeight="1">
      <c r="A11" s="50" t="s">
        <v>100</v>
      </c>
      <c r="B11" s="51" t="s">
        <v>101</v>
      </c>
      <c r="C11" s="52" t="s">
        <v>273</v>
      </c>
      <c r="D11" s="7">
        <f>SUMPRODUCT(($C$24:$C$48=$A11)*($B$24:$B$48=C8))</f>
        <v>0</v>
      </c>
      <c r="E11" s="7">
        <f>SUMPRODUCT(($D$24:$D$48=$A11)*($B$24:$B$48=C8))+SUMPRODUCT(($E$24:$E$48=$A11)*($B$24:$B$48=C8))</f>
        <v>0</v>
      </c>
      <c r="F11" s="7">
        <f t="shared" si="0"/>
        <v>0</v>
      </c>
      <c r="H11" s="50" t="s">
        <v>178</v>
      </c>
      <c r="I11" s="51" t="s">
        <v>179</v>
      </c>
      <c r="J11" s="52" t="s">
        <v>273</v>
      </c>
      <c r="K11" s="7">
        <f>SUMPRODUCT(($C$24:$C$48=$H11)*($B$24:$B$48=K8))</f>
        <v>1</v>
      </c>
      <c r="L11" s="7">
        <f>SUMPRODUCT(($D$24:$D$48=$H11)*($B$24:$B$48=K8))+SUMPRODUCT(($E$24:$E$48=$H11)*($B$24:$B$48=K8))</f>
        <v>1</v>
      </c>
      <c r="M11" s="7">
        <f t="shared" si="1"/>
        <v>2</v>
      </c>
      <c r="O11" s="7" t="str">
        <f>C8</f>
        <v>WHITE</v>
      </c>
      <c r="P11" s="7">
        <f>_xlfn.COUNTIFS(B24:B48,C8,A24:A48,"1*")</f>
        <v>0</v>
      </c>
      <c r="Q11" s="7">
        <f>_xlfn.COUNTIFS(B24:B48,C8,A24:A48,"2*")</f>
        <v>2</v>
      </c>
      <c r="R11" s="35">
        <v>0</v>
      </c>
      <c r="S11" s="7">
        <f>P11+Q11+R11</f>
        <v>2</v>
      </c>
    </row>
    <row r="12" spans="1:19" ht="12.75" customHeight="1">
      <c r="A12" s="50" t="s">
        <v>151</v>
      </c>
      <c r="B12" s="51" t="s">
        <v>152</v>
      </c>
      <c r="C12" s="52" t="s">
        <v>273</v>
      </c>
      <c r="D12" s="7">
        <f>SUMPRODUCT(($C$24:$C$48=$A12)*($B$24:$B$48=C8))</f>
        <v>0</v>
      </c>
      <c r="E12" s="7">
        <f>SUMPRODUCT(($D$24:$D$48=$A12)*($B$24:$B$48=C8))+SUMPRODUCT(($E$24:$E$48=$A12)*($B$24:$B$48=C8))</f>
        <v>0</v>
      </c>
      <c r="F12" s="7">
        <f t="shared" si="0"/>
        <v>0</v>
      </c>
      <c r="H12" s="50" t="s">
        <v>180</v>
      </c>
      <c r="I12" s="51" t="s">
        <v>137</v>
      </c>
      <c r="J12" s="52" t="s">
        <v>273</v>
      </c>
      <c r="K12" s="7">
        <f>SUMPRODUCT(($C$24:$C$48=$H12)*($B$24:$B$48=K8))</f>
        <v>1</v>
      </c>
      <c r="L12" s="7">
        <f>SUMPRODUCT(($D$24:$D$48=$H12)*($B$24:$B$48=K8))+SUMPRODUCT(($E$24:$E$48=$H12)*($B$24:$B$48=K8))</f>
        <v>2</v>
      </c>
      <c r="M12" s="7">
        <f t="shared" si="1"/>
        <v>0</v>
      </c>
      <c r="O12" s="7" t="str">
        <f>K8</f>
        <v>BLACK</v>
      </c>
      <c r="P12" s="7">
        <f>_xlfn.COUNTIFS(B24:B48,K8,A24:A48,"1*")</f>
        <v>2</v>
      </c>
      <c r="Q12" s="7">
        <f>_xlfn.COUNTIFS(B24:B48,K8,A24:A48,"2*")</f>
        <v>1</v>
      </c>
      <c r="R12" s="35">
        <v>0</v>
      </c>
      <c r="S12" s="7">
        <f>P12+Q12+R12</f>
        <v>3</v>
      </c>
    </row>
    <row r="13" spans="1:13" ht="12.75" customHeight="1">
      <c r="A13" s="50" t="s">
        <v>153</v>
      </c>
      <c r="B13" s="51" t="s">
        <v>154</v>
      </c>
      <c r="C13" s="52" t="s">
        <v>272</v>
      </c>
      <c r="D13" s="7">
        <f>SUMPRODUCT(($C$24:$C$48=$A13)*($B$24:$B$48=C8))</f>
        <v>0</v>
      </c>
      <c r="E13" s="7">
        <f>SUMPRODUCT(($D$24:$D$48=$A13)*($B$24:$B$48=C8))+SUMPRODUCT(($E$24:$E$48=$A13)*($B$24:$B$48=C8))</f>
        <v>0</v>
      </c>
      <c r="F13" s="7">
        <f t="shared" si="0"/>
        <v>0</v>
      </c>
      <c r="H13" s="50" t="s">
        <v>170</v>
      </c>
      <c r="I13" s="51" t="s">
        <v>171</v>
      </c>
      <c r="J13" s="52" t="s">
        <v>273</v>
      </c>
      <c r="K13" s="7">
        <f>SUMPRODUCT(($C$24:$C$48=$H13)*($B$24:$B$48=K8))</f>
        <v>1</v>
      </c>
      <c r="L13" s="7">
        <f>SUMPRODUCT(($D$24:$D$48=$H13)*($B$24:$B$48=K8))+SUMPRODUCT(($E$24:$E$48=$H13)*($B$24:$B$48=K8))</f>
        <v>0</v>
      </c>
      <c r="M13" s="7">
        <f t="shared" si="1"/>
        <v>0</v>
      </c>
    </row>
    <row r="14" spans="1:13" ht="12.75" customHeight="1">
      <c r="A14" s="50" t="s">
        <v>128</v>
      </c>
      <c r="B14" s="51" t="s">
        <v>129</v>
      </c>
      <c r="C14" s="52" t="s">
        <v>273</v>
      </c>
      <c r="D14" s="7">
        <f>SUMPRODUCT(($C$24:$C$48=$A14)*($B$24:$B$48=C8))</f>
        <v>0</v>
      </c>
      <c r="E14" s="7">
        <f>SUMPRODUCT(($D$24:$D$48=$A14)*($B$24:$B$48=C8))+SUMPRODUCT(($E$24:$E$48=$A14)*($B$24:$B$48=C8))</f>
        <v>1</v>
      </c>
      <c r="F14" s="7">
        <f t="shared" si="0"/>
        <v>2</v>
      </c>
      <c r="H14" s="50" t="s">
        <v>263</v>
      </c>
      <c r="I14" s="51" t="s">
        <v>264</v>
      </c>
      <c r="J14" s="52" t="s">
        <v>273</v>
      </c>
      <c r="K14" s="7">
        <f>SUMPRODUCT(($C$24:$C$48=$H14)*($B$24:$B$48=K8))</f>
        <v>0</v>
      </c>
      <c r="L14" s="7">
        <f>SUMPRODUCT(($D$24:$D$48=$H14)*($B$24:$B$48=K8))+SUMPRODUCT(($E$24:$E$48=$H14)*($B$24:$B$48=K8))</f>
        <v>0</v>
      </c>
      <c r="M14" s="7">
        <f t="shared" si="1"/>
        <v>0</v>
      </c>
    </row>
    <row r="15" spans="1:19" ht="12.75" customHeight="1">
      <c r="A15" s="50" t="s">
        <v>155</v>
      </c>
      <c r="B15" s="51" t="s">
        <v>156</v>
      </c>
      <c r="C15" s="52" t="s">
        <v>272</v>
      </c>
      <c r="D15" s="7">
        <f>SUMPRODUCT(($C$24:$C$48=$A15)*($B$24:$B$48=C8))</f>
        <v>0</v>
      </c>
      <c r="E15" s="7">
        <f>SUMPRODUCT(($D$24:$D$48=$A15)*($B$24:$B$48=C8))+SUMPRODUCT(($E$24:$E$48=$A15)*($B$24:$B$48=C8))</f>
        <v>0</v>
      </c>
      <c r="F15" s="7">
        <f t="shared" si="0"/>
        <v>0</v>
      </c>
      <c r="H15" s="50" t="s">
        <v>193</v>
      </c>
      <c r="I15" s="51" t="s">
        <v>194</v>
      </c>
      <c r="J15" s="52" t="s">
        <v>273</v>
      </c>
      <c r="K15" s="7">
        <f>SUMPRODUCT(($C$24:$C$48=$H15)*($B$24:$B$48=K8))</f>
        <v>0</v>
      </c>
      <c r="L15" s="7">
        <f>SUMPRODUCT(($D$24:$D$48=$H15)*($B$24:$B$48=K8))+SUMPRODUCT(($E$24:$E$48=$H15)*($B$24:$B$48=K8))</f>
        <v>0</v>
      </c>
      <c r="M15" s="7">
        <f t="shared" si="1"/>
        <v>0</v>
      </c>
      <c r="O15" s="62" t="s">
        <v>36</v>
      </c>
      <c r="P15" s="62"/>
      <c r="Q15" s="10"/>
      <c r="R15" s="10" t="s">
        <v>11</v>
      </c>
      <c r="S15" s="40" t="s">
        <v>64</v>
      </c>
    </row>
    <row r="16" spans="1:19" ht="12.75" customHeight="1">
      <c r="A16" s="50" t="s">
        <v>29</v>
      </c>
      <c r="B16" s="51" t="s">
        <v>157</v>
      </c>
      <c r="C16" s="52" t="s">
        <v>273</v>
      </c>
      <c r="D16" s="7">
        <f>SUMPRODUCT(($C$24:$C$48=$A16)*($B$24:$B$48=C8))</f>
        <v>0</v>
      </c>
      <c r="E16" s="7">
        <f>SUMPRODUCT(($D$24:$D$48=$A16)*($B$24:$B$48=C8))+SUMPRODUCT(($E$24:$E$48=$A16)*($B$24:$B$48=C8))</f>
        <v>0</v>
      </c>
      <c r="F16" s="7">
        <f t="shared" si="0"/>
        <v>0</v>
      </c>
      <c r="H16" s="50" t="s">
        <v>158</v>
      </c>
      <c r="I16" s="51" t="s">
        <v>159</v>
      </c>
      <c r="J16" s="52" t="s">
        <v>273</v>
      </c>
      <c r="K16" s="7">
        <f>SUMPRODUCT(($C$24:$C$48=$H16)*($B$24:$B$48=K8))</f>
        <v>0</v>
      </c>
      <c r="L16" s="7">
        <f>SUMPRODUCT(($D$24:$D$48=$H16)*($B$24:$B$48=K8))+SUMPRODUCT(($E$24:$E$48=$H16)*($B$24:$B$48=K8))</f>
        <v>0</v>
      </c>
      <c r="M16" s="7">
        <f t="shared" si="1"/>
        <v>0</v>
      </c>
      <c r="O16" s="12" t="str">
        <f>C8</f>
        <v>WHITE</v>
      </c>
      <c r="P16" s="52">
        <v>8</v>
      </c>
      <c r="Q16" s="52">
        <v>15</v>
      </c>
      <c r="R16" s="7">
        <f>P16+Q16+S16</f>
        <v>23</v>
      </c>
      <c r="S16" s="35">
        <v>0</v>
      </c>
    </row>
    <row r="17" spans="1:19" ht="12.75" customHeight="1">
      <c r="A17" s="50" t="s">
        <v>65</v>
      </c>
      <c r="B17" s="51" t="s">
        <v>130</v>
      </c>
      <c r="C17" s="52" t="s">
        <v>273</v>
      </c>
      <c r="D17" s="7">
        <f>SUMPRODUCT(($C$24:$C$48=$A17)*($B$24:$B$48=C8))</f>
        <v>0</v>
      </c>
      <c r="E17" s="7">
        <f>SUMPRODUCT(($D$24:$D$48=$A17)*($B$24:$B$48=C8))+SUMPRODUCT(($E$24:$E$48=$A17)*($B$24:$B$48=C8))</f>
        <v>0</v>
      </c>
      <c r="F17" s="7">
        <f t="shared" si="0"/>
        <v>0</v>
      </c>
      <c r="H17" s="50" t="s">
        <v>172</v>
      </c>
      <c r="I17" s="51" t="s">
        <v>173</v>
      </c>
      <c r="J17" s="52" t="s">
        <v>273</v>
      </c>
      <c r="K17" s="7">
        <f>SUMPRODUCT(($C$24:$C$48=$H17)*($B$24:$B$48=K8))</f>
        <v>0</v>
      </c>
      <c r="L17" s="7">
        <f>SUMPRODUCT(($D$24:$D$48=$H17)*($B$24:$B$48=K8))+SUMPRODUCT(($E$24:$E$48=$H17)*($B$24:$B$48=K8))</f>
        <v>0</v>
      </c>
      <c r="M17" s="7">
        <f t="shared" si="1"/>
        <v>0</v>
      </c>
      <c r="O17" s="12" t="str">
        <f>K8</f>
        <v>BLACK</v>
      </c>
      <c r="P17" s="52">
        <v>13</v>
      </c>
      <c r="Q17" s="52">
        <v>35</v>
      </c>
      <c r="R17" s="7">
        <f>P17+Q17+S17</f>
        <v>48</v>
      </c>
      <c r="S17" s="35">
        <v>0</v>
      </c>
    </row>
    <row r="18" spans="1:17" ht="12.75" customHeight="1">
      <c r="A18" s="50" t="s">
        <v>199</v>
      </c>
      <c r="B18" s="51" t="s">
        <v>200</v>
      </c>
      <c r="C18" s="52" t="s">
        <v>273</v>
      </c>
      <c r="D18" s="7">
        <f>SUMPRODUCT(($C$24:$C$48=$A18)*($B$24:$B$48=C8))</f>
        <v>1</v>
      </c>
      <c r="E18" s="7">
        <f>SUMPRODUCT(($D$24:$D$48=$A18)*($B$24:$B$48=C8))+SUMPRODUCT(($E$24:$E$48=$A18)*($B$24:$B$48=C8))</f>
        <v>0</v>
      </c>
      <c r="F18" s="7">
        <f t="shared" si="0"/>
        <v>0</v>
      </c>
      <c r="H18" s="50" t="s">
        <v>265</v>
      </c>
      <c r="I18" s="51" t="s">
        <v>242</v>
      </c>
      <c r="J18" s="52" t="s">
        <v>273</v>
      </c>
      <c r="K18" s="7">
        <f>SUMPRODUCT(($C$24:$C$48=$H18)*($B$24:$B$48=K8))</f>
        <v>0</v>
      </c>
      <c r="L18" s="7">
        <f>SUMPRODUCT(($D$24:$D$48=$H18)*($B$24:$B$48=K8))+SUMPRODUCT(($E$24:$E$48=$H18)*($B$24:$B$48=K8))</f>
        <v>1</v>
      </c>
      <c r="M18" s="7">
        <f t="shared" si="1"/>
        <v>0</v>
      </c>
      <c r="P18" s="55"/>
      <c r="Q18" s="55"/>
    </row>
    <row r="19" spans="1:17" ht="12.75" customHeight="1">
      <c r="A19" s="33"/>
      <c r="B19" s="24"/>
      <c r="C19" s="7"/>
      <c r="D19" s="7"/>
      <c r="E19" s="7"/>
      <c r="F19" s="7"/>
      <c r="H19" s="33"/>
      <c r="I19" s="24"/>
      <c r="J19" s="7"/>
      <c r="K19" s="7"/>
      <c r="L19" s="7"/>
      <c r="M19" s="7"/>
      <c r="O19" s="2" t="s">
        <v>37</v>
      </c>
      <c r="P19" s="55"/>
      <c r="Q19" s="55"/>
    </row>
    <row r="20" spans="1:17" ht="12.75" customHeight="1">
      <c r="A20" s="34" t="s">
        <v>35</v>
      </c>
      <c r="B20" s="25" t="s">
        <v>40</v>
      </c>
      <c r="C20" s="7"/>
      <c r="D20" s="7"/>
      <c r="E20" s="7"/>
      <c r="F20" s="7"/>
      <c r="H20" s="34" t="s">
        <v>35</v>
      </c>
      <c r="I20" s="25" t="s">
        <v>40</v>
      </c>
      <c r="J20" s="7"/>
      <c r="K20" s="7"/>
      <c r="L20" s="7"/>
      <c r="M20" s="7"/>
      <c r="O20" s="7" t="str">
        <f>C8</f>
        <v>WHITE</v>
      </c>
      <c r="P20" s="56"/>
      <c r="Q20" s="55"/>
    </row>
    <row r="21" spans="1:17" ht="12.75" customHeight="1">
      <c r="A21" s="7"/>
      <c r="B21" s="7"/>
      <c r="C21" s="7"/>
      <c r="D21" s="7"/>
      <c r="E21" s="7"/>
      <c r="F21" s="7"/>
      <c r="H21" s="7"/>
      <c r="I21" s="7"/>
      <c r="J21" s="7"/>
      <c r="K21" s="7"/>
      <c r="L21" s="7"/>
      <c r="M21" s="7"/>
      <c r="O21" s="7" t="str">
        <f>K8</f>
        <v>BLACK</v>
      </c>
      <c r="P21" s="56"/>
      <c r="Q21" s="55"/>
    </row>
    <row r="22" spans="1:17" ht="15" customHeight="1">
      <c r="A22" s="62" t="s">
        <v>9</v>
      </c>
      <c r="B22" s="62"/>
      <c r="C22" s="62"/>
      <c r="D22" s="62"/>
      <c r="E22" s="62"/>
      <c r="F22" s="10"/>
      <c r="I22" s="62" t="s">
        <v>10</v>
      </c>
      <c r="J22" s="62"/>
      <c r="K22" s="62"/>
      <c r="L22" s="62"/>
      <c r="M22" s="62"/>
      <c r="P22" s="55"/>
      <c r="Q22" s="55"/>
    </row>
    <row r="23" spans="1:17" s="17" customFormat="1" ht="36" customHeight="1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3</v>
      </c>
      <c r="F23" s="21" t="s">
        <v>38</v>
      </c>
      <c r="G23" s="15"/>
      <c r="H23" s="14" t="s">
        <v>0</v>
      </c>
      <c r="I23" s="16" t="s">
        <v>1</v>
      </c>
      <c r="J23" s="13" t="s">
        <v>4</v>
      </c>
      <c r="K23" s="13" t="s">
        <v>5</v>
      </c>
      <c r="L23" s="13" t="s">
        <v>22</v>
      </c>
      <c r="M23" s="13" t="s">
        <v>23</v>
      </c>
      <c r="O23" s="2"/>
      <c r="P23" s="55"/>
      <c r="Q23" s="57"/>
    </row>
    <row r="24" spans="1:23" ht="13.5" customHeight="1">
      <c r="A24" s="53" t="s">
        <v>274</v>
      </c>
      <c r="B24" s="53" t="s">
        <v>25</v>
      </c>
      <c r="C24" s="53" t="s">
        <v>178</v>
      </c>
      <c r="D24" s="53" t="s">
        <v>180</v>
      </c>
      <c r="E24" s="53"/>
      <c r="F24" s="53" t="s">
        <v>355</v>
      </c>
      <c r="G24" s="59"/>
      <c r="H24" s="53" t="s">
        <v>282</v>
      </c>
      <c r="I24" s="53" t="s">
        <v>25</v>
      </c>
      <c r="J24" s="53" t="s">
        <v>178</v>
      </c>
      <c r="K24" s="53" t="s">
        <v>302</v>
      </c>
      <c r="L24" s="53" t="s">
        <v>358</v>
      </c>
      <c r="M24" s="53" t="s">
        <v>359</v>
      </c>
      <c r="O24" s="2" t="s">
        <v>39</v>
      </c>
      <c r="P24" s="58" t="s">
        <v>52</v>
      </c>
      <c r="Q24" s="58" t="s">
        <v>53</v>
      </c>
      <c r="R24" s="10" t="s">
        <v>41</v>
      </c>
      <c r="S24" s="10" t="s">
        <v>42</v>
      </c>
      <c r="T24" s="10" t="s">
        <v>43</v>
      </c>
      <c r="U24" s="10" t="s">
        <v>44</v>
      </c>
      <c r="V24" s="10" t="s">
        <v>45</v>
      </c>
      <c r="W24" s="10" t="s">
        <v>46</v>
      </c>
    </row>
    <row r="25" spans="1:23" ht="13.5" customHeight="1">
      <c r="A25" s="53" t="s">
        <v>274</v>
      </c>
      <c r="B25" s="53" t="s">
        <v>25</v>
      </c>
      <c r="C25" s="53" t="s">
        <v>180</v>
      </c>
      <c r="D25" s="53" t="s">
        <v>178</v>
      </c>
      <c r="E25" s="53" t="s">
        <v>16</v>
      </c>
      <c r="F25" s="53" t="s">
        <v>356</v>
      </c>
      <c r="G25" s="59"/>
      <c r="H25" s="53" t="s">
        <v>282</v>
      </c>
      <c r="I25" s="53" t="s">
        <v>24</v>
      </c>
      <c r="J25" s="53" t="s">
        <v>128</v>
      </c>
      <c r="K25" s="53" t="s">
        <v>302</v>
      </c>
      <c r="L25" s="53" t="s">
        <v>361</v>
      </c>
      <c r="M25" s="53" t="s">
        <v>362</v>
      </c>
      <c r="O25" s="7" t="str">
        <f>C8</f>
        <v>WHITE</v>
      </c>
      <c r="P25" s="52"/>
      <c r="Q25" s="52"/>
      <c r="R25" s="7"/>
      <c r="S25" s="7"/>
      <c r="T25" s="7"/>
      <c r="U25" s="7"/>
      <c r="V25" s="7"/>
      <c r="W25" s="7"/>
    </row>
    <row r="26" spans="1:23" ht="13.5" customHeight="1">
      <c r="A26" s="53" t="s">
        <v>282</v>
      </c>
      <c r="B26" s="53" t="s">
        <v>24</v>
      </c>
      <c r="C26" s="53" t="s">
        <v>35</v>
      </c>
      <c r="D26" s="53" t="s">
        <v>128</v>
      </c>
      <c r="E26" s="53"/>
      <c r="F26" s="53" t="s">
        <v>357</v>
      </c>
      <c r="G26" s="59"/>
      <c r="H26" s="53"/>
      <c r="I26" s="53"/>
      <c r="J26" s="53"/>
      <c r="K26" s="53"/>
      <c r="L26" s="53"/>
      <c r="M26" s="53"/>
      <c r="O26" s="7" t="str">
        <f>K8</f>
        <v>BLACK</v>
      </c>
      <c r="P26" s="52"/>
      <c r="Q26" s="52"/>
      <c r="R26" s="7"/>
      <c r="S26" s="7"/>
      <c r="T26" s="7"/>
      <c r="U26" s="7"/>
      <c r="V26" s="7"/>
      <c r="W26" s="7"/>
    </row>
    <row r="27" spans="1:17" ht="13.5" customHeight="1">
      <c r="A27" s="53" t="s">
        <v>282</v>
      </c>
      <c r="B27" s="53" t="s">
        <v>24</v>
      </c>
      <c r="C27" s="53" t="s">
        <v>199</v>
      </c>
      <c r="D27" s="53"/>
      <c r="E27" s="53"/>
      <c r="F27" s="53" t="s">
        <v>360</v>
      </c>
      <c r="G27" s="59"/>
      <c r="H27" s="53"/>
      <c r="I27" s="53"/>
      <c r="J27" s="53"/>
      <c r="K27" s="53"/>
      <c r="L27" s="53"/>
      <c r="M27" s="53"/>
      <c r="P27" s="55"/>
      <c r="Q27" s="55"/>
    </row>
    <row r="28" spans="1:17" ht="13.5" customHeight="1">
      <c r="A28" s="53" t="s">
        <v>364</v>
      </c>
      <c r="B28" s="53" t="s">
        <v>25</v>
      </c>
      <c r="C28" s="53" t="s">
        <v>170</v>
      </c>
      <c r="D28" s="53" t="s">
        <v>265</v>
      </c>
      <c r="E28" s="53" t="s">
        <v>180</v>
      </c>
      <c r="F28" s="53" t="s">
        <v>362</v>
      </c>
      <c r="G28" s="59"/>
      <c r="H28" s="53"/>
      <c r="I28" s="53"/>
      <c r="J28" s="53"/>
      <c r="K28" s="53"/>
      <c r="L28" s="53"/>
      <c r="M28" s="53"/>
      <c r="O28" s="2" t="s">
        <v>20</v>
      </c>
      <c r="P28" s="55"/>
      <c r="Q28" s="55"/>
    </row>
    <row r="29" spans="1:17" ht="13.5" customHeight="1">
      <c r="A29" s="53"/>
      <c r="B29" s="53"/>
      <c r="C29" s="53"/>
      <c r="D29" s="53"/>
      <c r="E29" s="54"/>
      <c r="F29" s="59"/>
      <c r="G29" s="59"/>
      <c r="H29" s="59"/>
      <c r="I29" s="53"/>
      <c r="J29" s="53"/>
      <c r="K29" s="53"/>
      <c r="L29" s="53"/>
      <c r="M29" s="53"/>
      <c r="O29" s="2">
        <v>1</v>
      </c>
      <c r="P29" s="55" t="s">
        <v>365</v>
      </c>
      <c r="Q29" s="55"/>
    </row>
    <row r="30" spans="1:17" ht="13.5" customHeight="1">
      <c r="A30" s="53"/>
      <c r="B30" s="53"/>
      <c r="C30" s="53"/>
      <c r="D30" s="53"/>
      <c r="E30" s="53"/>
      <c r="F30" s="53"/>
      <c r="G30" s="59"/>
      <c r="H30" s="53"/>
      <c r="I30" s="53"/>
      <c r="J30" s="53"/>
      <c r="K30" s="53"/>
      <c r="L30" s="53"/>
      <c r="M30" s="53"/>
      <c r="O30" s="2">
        <v>2</v>
      </c>
      <c r="P30" s="55" t="s">
        <v>366</v>
      </c>
      <c r="Q30" s="55"/>
    </row>
    <row r="31" spans="1:17" ht="13.5" customHeight="1">
      <c r="A31" s="53"/>
      <c r="B31" s="53"/>
      <c r="C31" s="53"/>
      <c r="D31" s="53"/>
      <c r="E31" s="53"/>
      <c r="F31" s="53"/>
      <c r="G31" s="59"/>
      <c r="H31" s="53"/>
      <c r="I31" s="53"/>
      <c r="J31" s="53"/>
      <c r="K31" s="53"/>
      <c r="L31" s="53"/>
      <c r="M31" s="53"/>
      <c r="O31" s="2">
        <v>3</v>
      </c>
      <c r="P31" s="55" t="s">
        <v>367</v>
      </c>
      <c r="Q31" s="55"/>
    </row>
    <row r="32" spans="1:13" ht="13.5" customHeight="1">
      <c r="A32" s="53"/>
      <c r="B32" s="53"/>
      <c r="C32" s="53"/>
      <c r="D32" s="53"/>
      <c r="E32" s="53"/>
      <c r="F32" s="53"/>
      <c r="G32" s="59"/>
      <c r="H32" s="53"/>
      <c r="I32" s="53"/>
      <c r="J32" s="53"/>
      <c r="K32" s="53"/>
      <c r="L32" s="53"/>
      <c r="M32" s="53"/>
    </row>
    <row r="33" spans="1:13" ht="13.5" customHeight="1">
      <c r="A33" s="53"/>
      <c r="B33" s="53"/>
      <c r="C33" s="53"/>
      <c r="D33" s="53"/>
      <c r="E33" s="53"/>
      <c r="F33" s="53"/>
      <c r="G33" s="59"/>
      <c r="H33" s="53"/>
      <c r="I33" s="53"/>
      <c r="J33" s="53"/>
      <c r="K33" s="53"/>
      <c r="L33" s="53"/>
      <c r="M33" s="53"/>
    </row>
    <row r="34" spans="1:13" ht="13.5" customHeight="1">
      <c r="A34" s="46"/>
      <c r="B34" s="46"/>
      <c r="C34" s="46"/>
      <c r="D34" s="46"/>
      <c r="E34" s="46"/>
      <c r="F34" s="46"/>
      <c r="G34" s="47"/>
      <c r="H34" s="46"/>
      <c r="I34" s="46"/>
      <c r="J34" s="46"/>
      <c r="K34" s="46"/>
      <c r="L34" s="46"/>
      <c r="M34" s="46"/>
    </row>
    <row r="35" spans="1:13" ht="13.5" customHeight="1">
      <c r="A35" s="46"/>
      <c r="B35" s="46"/>
      <c r="C35" s="46"/>
      <c r="D35" s="46"/>
      <c r="E35" s="46"/>
      <c r="F35" s="46"/>
      <c r="G35" s="47"/>
      <c r="H35" s="46"/>
      <c r="I35" s="46"/>
      <c r="J35" s="46"/>
      <c r="K35" s="46"/>
      <c r="L35" s="46"/>
      <c r="M35" s="46"/>
    </row>
    <row r="36" spans="1:13" ht="13.5" customHeight="1">
      <c r="A36" s="46"/>
      <c r="B36" s="46"/>
      <c r="C36" s="46"/>
      <c r="D36" s="46"/>
      <c r="E36" s="46"/>
      <c r="F36" s="46"/>
      <c r="G36" s="47"/>
      <c r="H36" s="46"/>
      <c r="I36" s="46"/>
      <c r="J36" s="46"/>
      <c r="K36" s="46"/>
      <c r="L36" s="46"/>
      <c r="M36" s="46"/>
    </row>
    <row r="37" spans="1:13" ht="13.5" customHeight="1">
      <c r="A37" s="46"/>
      <c r="B37" s="46"/>
      <c r="C37" s="46"/>
      <c r="D37" s="46"/>
      <c r="E37" s="46"/>
      <c r="F37" s="46"/>
      <c r="G37" s="47"/>
      <c r="H37" s="46"/>
      <c r="I37" s="46"/>
      <c r="J37" s="46"/>
      <c r="K37" s="46"/>
      <c r="L37" s="46"/>
      <c r="M37" s="46"/>
    </row>
    <row r="38" spans="1:13" ht="13.5" customHeight="1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</row>
    <row r="39" spans="1:13" ht="13.5" customHeight="1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</row>
    <row r="40" spans="1:13" ht="13.5" customHeight="1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</row>
    <row r="41" spans="1:13" ht="13.5" customHeight="1">
      <c r="A41" s="37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</row>
    <row r="42" spans="1:13" ht="13.5" customHeight="1">
      <c r="A42" s="37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</row>
    <row r="43" spans="1:13" ht="13.5" customHeight="1">
      <c r="A43" s="37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</row>
    <row r="44" spans="1:13" ht="13.5" customHeight="1">
      <c r="A44" s="37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</row>
    <row r="45" spans="1:13" ht="13.5" customHeight="1">
      <c r="A45" s="37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</row>
    <row r="46" spans="1:13" ht="13.5" customHeight="1">
      <c r="A46" s="37"/>
      <c r="B46" s="37"/>
      <c r="C46" s="37"/>
      <c r="D46" s="37"/>
      <c r="E46" s="37"/>
      <c r="F46" s="37"/>
      <c r="G46" s="38"/>
      <c r="H46" s="37"/>
      <c r="I46" s="37"/>
      <c r="J46" s="37"/>
      <c r="K46" s="37"/>
      <c r="L46" s="37"/>
      <c r="M46" s="37"/>
    </row>
    <row r="47" spans="1:13" ht="13.5" customHeight="1">
      <c r="A47" s="37"/>
      <c r="B47" s="39"/>
      <c r="C47" s="39"/>
      <c r="D47" s="39"/>
      <c r="E47" s="39"/>
      <c r="F47" s="39"/>
      <c r="G47" s="38"/>
      <c r="H47" s="39"/>
      <c r="I47" s="39"/>
      <c r="J47" s="39"/>
      <c r="K47" s="39"/>
      <c r="L47" s="39"/>
      <c r="M47" s="39"/>
    </row>
    <row r="48" spans="1:13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ht="14.25" customHeight="1">
      <c r="F49" s="18"/>
    </row>
    <row r="50" ht="14.25" customHeight="1">
      <c r="F50" s="18"/>
    </row>
    <row r="51" ht="14.25" customHeight="1">
      <c r="F51" s="18"/>
    </row>
  </sheetData>
  <sheetProtection/>
  <mergeCells count="8">
    <mergeCell ref="O15:P15"/>
    <mergeCell ref="A22:E22"/>
    <mergeCell ref="I22:M22"/>
    <mergeCell ref="A1:M1"/>
    <mergeCell ref="A8:B8"/>
    <mergeCell ref="C8:F8"/>
    <mergeCell ref="H8:I8"/>
    <mergeCell ref="K8:M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Showcase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Windows User</cp:lastModifiedBy>
  <cp:lastPrinted>2016-09-30T13:56:12Z</cp:lastPrinted>
  <dcterms:created xsi:type="dcterms:W3CDTF">2003-05-22T19:15:40Z</dcterms:created>
  <dcterms:modified xsi:type="dcterms:W3CDTF">2019-12-01T23:03:04Z</dcterms:modified>
  <cp:category/>
  <cp:version/>
  <cp:contentType/>
  <cp:contentStatus/>
</cp:coreProperties>
</file>